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3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  <sheet name="211" sheetId="12" r:id="rId6"/>
    <sheet name="213" sheetId="13" r:id="rId7"/>
    <sheet name="850" sheetId="14" r:id="rId8"/>
    <sheet name="221" sheetId="15" r:id="rId9"/>
    <sheet name="223" sheetId="16" r:id="rId10"/>
    <sheet name="225" sheetId="17" r:id="rId11"/>
    <sheet name="226" sheetId="20" r:id="rId12"/>
    <sheet name="310" sheetId="19" r:id="rId13"/>
    <sheet name="340" sheetId="18" r:id="rId14"/>
  </sheets>
  <definedNames>
    <definedName name="sub_10083" localSheetId="3">'табл 3'!$I$1</definedName>
    <definedName name="sub_100831" localSheetId="3">'табл 3'!$B$12</definedName>
    <definedName name="sub_100832" localSheetId="3">'табл 3'!$B$19</definedName>
    <definedName name="sub_100833" localSheetId="3">'табл 3'!$B$22</definedName>
    <definedName name="sub_100834" localSheetId="3">'табл 3'!$A$11</definedName>
    <definedName name="_xlnm.Print_Titles" localSheetId="1">стр.2_3!$4:$4</definedName>
    <definedName name="_xlnm.Print_Area" localSheetId="0">стр.1!$A$1:$DD$42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F9" i="19" l="1"/>
  <c r="E9" i="19"/>
  <c r="D17" i="20"/>
  <c r="D9" i="20"/>
  <c r="E10" i="17" l="1"/>
  <c r="G9" i="19"/>
  <c r="E23" i="18" l="1"/>
  <c r="G23" i="18"/>
  <c r="G15" i="18"/>
  <c r="F15" i="18"/>
  <c r="E15" i="18"/>
  <c r="G26" i="17"/>
  <c r="F26" i="17"/>
  <c r="E26" i="17"/>
  <c r="F18" i="17"/>
  <c r="G18" i="17"/>
  <c r="E18" i="17"/>
  <c r="F12" i="15"/>
  <c r="F11" i="15"/>
  <c r="C12" i="14"/>
  <c r="D19" i="12" l="1"/>
  <c r="J27" i="12"/>
  <c r="D27" i="12"/>
  <c r="F11" i="13"/>
  <c r="E11" i="13"/>
  <c r="F6" i="13"/>
  <c r="F19" i="13" s="1"/>
  <c r="E6" i="13"/>
  <c r="E19" i="13" s="1"/>
  <c r="L28" i="12"/>
  <c r="K28" i="12"/>
  <c r="G8" i="18" l="1"/>
  <c r="F8" i="18"/>
  <c r="E8" i="18"/>
  <c r="G10" i="17"/>
  <c r="F10" i="17"/>
  <c r="H10" i="16"/>
  <c r="G10" i="16"/>
  <c r="F10" i="16"/>
  <c r="H13" i="15"/>
  <c r="G13" i="15"/>
  <c r="F13" i="15"/>
  <c r="G12" i="14"/>
  <c r="F12" i="14"/>
  <c r="E12" i="14"/>
  <c r="D11" i="13"/>
  <c r="D6" i="13"/>
  <c r="D26" i="12"/>
  <c r="J26" i="12" s="1"/>
  <c r="D25" i="12"/>
  <c r="D24" i="12"/>
  <c r="D23" i="12"/>
  <c r="J23" i="12" s="1"/>
  <c r="D22" i="12"/>
  <c r="J21" i="12"/>
  <c r="J28" i="12" s="1"/>
  <c r="D21" i="12"/>
  <c r="D20" i="12"/>
  <c r="D18" i="12"/>
  <c r="D17" i="12"/>
  <c r="D16" i="12"/>
  <c r="D19" i="13" l="1"/>
  <c r="S22" i="11"/>
  <c r="G20" i="11" l="1"/>
  <c r="S20" i="11" l="1"/>
  <c r="E49" i="11" l="1"/>
  <c r="D44" i="11"/>
  <c r="D27" i="11" l="1"/>
  <c r="G42" i="11" l="1"/>
  <c r="D53" i="11" l="1"/>
  <c r="T25" i="11"/>
  <c r="T22" i="11" s="1"/>
  <c r="U25" i="11"/>
  <c r="S25" i="11"/>
  <c r="S17" i="11" s="1"/>
  <c r="U22" i="11"/>
  <c r="F22" i="11"/>
  <c r="E22" i="11"/>
  <c r="D22" i="11"/>
  <c r="I34" i="11" l="1"/>
  <c r="D58" i="11"/>
  <c r="I17" i="11"/>
  <c r="H17" i="11"/>
  <c r="G17" i="11"/>
  <c r="I22" i="8" l="1"/>
  <c r="H22" i="8"/>
  <c r="F22" i="8"/>
  <c r="E22" i="8"/>
  <c r="F53" i="11"/>
  <c r="E53" i="11"/>
  <c r="F52" i="11"/>
  <c r="E52" i="11"/>
  <c r="D52" i="11"/>
  <c r="S51" i="11"/>
  <c r="I51" i="11"/>
  <c r="F51" i="11" s="1"/>
  <c r="H51" i="11"/>
  <c r="G51" i="11"/>
  <c r="F49" i="11"/>
  <c r="D49" i="11"/>
  <c r="D12" i="8" s="1"/>
  <c r="D22" i="8" s="1"/>
  <c r="G12" i="8" s="1"/>
  <c r="G22" i="8" s="1"/>
  <c r="D45" i="11"/>
  <c r="F44" i="11"/>
  <c r="F42" i="11" s="1"/>
  <c r="E44" i="11"/>
  <c r="E42" i="11" s="1"/>
  <c r="D42" i="11"/>
  <c r="U42" i="11"/>
  <c r="T42" i="11"/>
  <c r="S42" i="11"/>
  <c r="I42" i="11"/>
  <c r="H42" i="11"/>
  <c r="F38" i="11"/>
  <c r="E38" i="11"/>
  <c r="D38" i="11"/>
  <c r="F36" i="11"/>
  <c r="E36" i="11"/>
  <c r="D36" i="11"/>
  <c r="I35" i="11"/>
  <c r="H35" i="11"/>
  <c r="G35" i="11"/>
  <c r="G34" i="11" s="1"/>
  <c r="U34" i="11"/>
  <c r="T34" i="11"/>
  <c r="S34" i="11"/>
  <c r="L34" i="11"/>
  <c r="K34" i="11"/>
  <c r="J34" i="11"/>
  <c r="F34" i="11"/>
  <c r="D30" i="11"/>
  <c r="D25" i="11"/>
  <c r="U20" i="11"/>
  <c r="T20" i="11"/>
  <c r="D20" i="11"/>
  <c r="F20" i="11"/>
  <c r="E20" i="11"/>
  <c r="F17" i="11"/>
  <c r="E17" i="11"/>
  <c r="D17" i="11"/>
  <c r="D51" i="11" l="1"/>
  <c r="E35" i="11"/>
  <c r="D35" i="11"/>
  <c r="F35" i="11"/>
  <c r="E51" i="11"/>
  <c r="D34" i="11"/>
  <c r="H34" i="11"/>
  <c r="E34" i="11" s="1"/>
</calcChain>
</file>

<file path=xl/sharedStrings.xml><?xml version="1.0" encoding="utf-8"?>
<sst xmlns="http://schemas.openxmlformats.org/spreadsheetml/2006/main" count="616" uniqueCount="276">
  <si>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</si>
  <si>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</si>
  <si>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</si>
  <si>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</si>
  <si>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</si>
  <si>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</si>
  <si>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</si>
  <si>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</si>
  <si>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</si>
  <si>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</si>
  <si>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</si>
  <si>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</si>
  <si>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</si>
  <si>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</si>
  <si>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</si>
  <si>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</si>
  <si>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</si>
  <si>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</si>
  <si>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</si>
  <si>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</si>
  <si>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</si>
  <si>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</si>
  <si>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</si>
  <si>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</si>
  <si>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</si>
  <si>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</si>
  <si>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</si>
  <si>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</si>
  <si>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</si>
  <si>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</si>
  <si>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</si>
  <si>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</si>
  <si>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</si>
  <si>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</si>
  <si>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</si>
  <si>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</si>
  <si>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</si>
  <si>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</si>
  <si>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</si>
  <si>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</si>
  <si>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</si>
  <si>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</si>
  <si>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</si>
  <si>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</si>
  <si>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</si>
  <si>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</si>
  <si>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</si>
  <si>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</si>
  <si>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</si>
  <si>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</si>
  <si>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</si>
  <si>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</si>
  <si>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</si>
  <si>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</si>
  <si>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</si>
  <si>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</si>
  <si>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</si>
  <si>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</si>
  <si>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</si>
  <si>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</si>
  <si>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</si>
  <si>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</si>
  <si>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</si>
  <si>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</si>
  <si>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</si>
  <si>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</si>
  <si>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</si>
  <si>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</si>
  <si>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</si>
  <si>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</si>
  <si>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</si>
  <si>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</si>
  <si>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</si>
  <si>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</si>
  <si>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</si>
  <si>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</si>
  <si>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</si>
  <si>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</si>
  <si>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</si>
  <si>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</si>
  <si>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</si>
  <si>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</si>
  <si>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</si>
  <si>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</si>
  <si>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</si>
  <si>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</si>
  <si>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</si>
  <si>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</si>
  <si>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</si>
  <si>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</si>
  <si>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</si>
  <si>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</si>
  <si>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</si>
  <si>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</si>
  <si>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</si>
  <si>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</si>
  <si>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</si>
  <si>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</si>
  <si>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</si>
  <si>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</si>
  <si>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</si>
  <si>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</si>
  <si>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</si>
  <si>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</si>
  <si>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</si>
  <si>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</si>
  <si>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</si>
  <si>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</si>
  <si>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</si>
  <si>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</si>
  <si>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</si>
  <si>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</si>
  <si>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</si>
  <si>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</si>
  <si>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</si>
  <si>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</si>
  <si>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</si>
  <si>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</si>
  <si>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</si>
  <si>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</si>
  <si>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</si>
  <si>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</si>
  <si>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на 2018 г.</t>
  </si>
  <si>
    <t>на 2018г.</t>
  </si>
  <si>
    <t>на 2019г.</t>
  </si>
  <si>
    <t>18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</si>
  <si>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2018 года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</si>
  <si>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</si>
  <si>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</si>
  <si>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</si>
  <si>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2019_г.</t>
  </si>
  <si>
    <t>на 2020_г.</t>
  </si>
  <si>
    <t>на 2020 г.</t>
  </si>
  <si>
    <t>на 2020г</t>
  </si>
  <si>
    <t>очередной финансовый год</t>
  </si>
  <si>
    <t>1-ый год планового периода</t>
  </si>
  <si>
    <t>2-ой год планового периода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</si>
  <si>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</si>
  <si>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</si>
  <si>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Доходы от оказания платных услуг (работ)</t>
  </si>
  <si>
    <t>Услуга (Прокат лыж)</t>
  </si>
  <si>
    <t>Иные доходы</t>
  </si>
  <si>
    <t>1. Копирование, сканирование, брошюрирование</t>
  </si>
  <si>
    <t>2. Прокат лыж</t>
  </si>
  <si>
    <t>3. Прокат коньков</t>
  </si>
  <si>
    <t>4. Аренда лыжной трассы</t>
  </si>
  <si>
    <t>Услуга (Копирование, сканирование,брошюрирование)</t>
  </si>
  <si>
    <t>декабря</t>
  </si>
  <si>
    <t>на 2018 год и плановый период 2019-2020 гг.</t>
  </si>
  <si>
    <t>29</t>
  </si>
  <si>
    <t>31</t>
  </si>
  <si>
    <t>31.12.2018</t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</si>
  <si>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>на 31 декабря</t>
    </r>
    <r>
      <rPr>
        <b/>
        <u/>
        <sz val="12"/>
        <rFont val="Arial"/>
        <family val="2"/>
        <charset val="204"/>
      </rPr>
      <t xml:space="preserve"> 2018 г.</t>
    </r>
  </si>
  <si>
    <r>
      <t xml:space="preserve">III. Показатели по поступлениям и выплатам учреждения (подразделения) на
на </t>
    </r>
    <r>
      <rPr>
        <b/>
        <u/>
        <sz val="12"/>
        <color rgb="FF26282F"/>
        <rFont val="Times New Roman"/>
        <family val="1"/>
        <charset val="204"/>
      </rPr>
      <t>31 декабря</t>
    </r>
    <r>
      <rPr>
        <b/>
        <u/>
        <sz val="12"/>
        <color indexed="63"/>
        <rFont val="Times New Roman"/>
        <family val="1"/>
        <charset val="204"/>
      </rPr>
      <t xml:space="preserve"> 2018 г.</t>
    </r>
  </si>
  <si>
    <t xml:space="preserve">                           Расчеты (обоснования) к плану финансово-хозяйственной деятельности</t>
  </si>
  <si>
    <t xml:space="preserve">          1. Расчеты (обоснования) выплат персоналу (строка 210)</t>
  </si>
  <si>
    <r>
      <t xml:space="preserve">Код видов расходов </t>
    </r>
    <r>
      <rPr>
        <u/>
        <sz val="10"/>
        <color indexed="8"/>
        <rFont val="Times New Roman"/>
        <family val="1"/>
        <charset val="204"/>
      </rPr>
      <t>110</t>
    </r>
  </si>
  <si>
    <r>
      <t xml:space="preserve">Источник финансового обеспечения </t>
    </r>
    <r>
      <rPr>
        <u/>
        <sz val="10"/>
        <color indexed="8"/>
        <rFont val="Times New Roman"/>
        <family val="1"/>
        <charset val="204"/>
      </rPr>
      <t>местный бюджет</t>
    </r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</si>
  <si>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</si>
  <si>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</si>
  <si>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</si>
  <si>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</si>
  <si>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</si>
  <si>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</si>
  <si>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</si>
  <si>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</t>
  </si>
  <si>
    <t xml:space="preserve"> очередной финансовый год (гр. 3 x гр. 4 x (1 + гр. 8 / 100) x гр. 9 x 12)</t>
  </si>
  <si>
    <t>1 год планового периода</t>
  </si>
  <si>
    <t>2 год планового периода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</si>
  <si>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</si>
  <si>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</si>
  <si>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</si>
  <si>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Заведующий хозяйством</t>
  </si>
  <si>
    <t>Специалист по кадрам</t>
  </si>
  <si>
    <t>Тренер-преподаватель</t>
  </si>
  <si>
    <t>Инструктор-методист</t>
  </si>
  <si>
    <t>Техник по эксплуатации и ремонту спортивной техники</t>
  </si>
  <si>
    <t>Инструктор-методист физкультурно-спортивных организаций</t>
  </si>
  <si>
    <t>Водитель</t>
  </si>
  <si>
    <t>Врач по спортивной медицине</t>
  </si>
  <si>
    <t>Рабочий по комплексному обслуживанию и ремонту зданий</t>
  </si>
  <si>
    <t>Уборщик служебных помещений</t>
  </si>
  <si>
    <t>Сторож</t>
  </si>
  <si>
    <t>Итого:</t>
  </si>
  <si>
    <t>x</t>
  </si>
  <si>
    <t xml:space="preserve">       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</si>
  <si>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</si>
  <si>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</si>
  <si>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</si>
  <si>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очередной финансовый год </t>
  </si>
  <si>
    <t>1  год планового периода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</si>
  <si>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</si>
  <si>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</si>
  <si>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</si>
  <si>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</si>
  <si>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</si>
  <si>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</si>
  <si>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</si>
  <si>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</si>
  <si>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</si>
  <si>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</si>
  <si>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</si>
  <si>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</si>
  <si>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</si>
  <si>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</si>
  <si>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</si>
  <si>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</si>
  <si>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Х</t>
  </si>
  <si>
    <t xml:space="preserve"> </t>
  </si>
  <si>
    <t xml:space="preserve">            3. Расчет (обоснование) расходов на уплату налогов,сборов и иных платежей</t>
  </si>
  <si>
    <r>
      <t xml:space="preserve">Код видов расходов: </t>
    </r>
    <r>
      <rPr>
        <u/>
        <sz val="12"/>
        <color indexed="8"/>
        <rFont val="Times New Roman"/>
        <family val="1"/>
        <charset val="204"/>
      </rPr>
      <t>850</t>
    </r>
    <r>
      <rPr>
        <sz val="12"/>
        <color indexed="8"/>
        <rFont val="Times New Roman"/>
        <family val="1"/>
        <charset val="204"/>
      </rPr>
      <t>______________________________________________</t>
    </r>
  </si>
  <si>
    <r>
      <t xml:space="preserve">Источник финансового обеспечения: </t>
    </r>
    <r>
      <rPr>
        <u/>
        <sz val="12"/>
        <color indexed="8"/>
        <rFont val="Times New Roman"/>
        <family val="1"/>
        <charset val="204"/>
      </rPr>
      <t>местный бюджет</t>
    </r>
    <r>
      <rPr>
        <sz val="12"/>
        <color indexed="8"/>
        <rFont val="Times New Roman"/>
        <family val="1"/>
        <charset val="204"/>
      </rPr>
      <t>____________________________</t>
    </r>
  </si>
  <si>
    <t>Наименование расходов</t>
  </si>
  <si>
    <t>Налоговая база, руб.</t>
  </si>
  <si>
    <t>Ставка налога, %</t>
  </si>
  <si>
    <t xml:space="preserve">Сумма исчисленного налога, подлежащего уплате, руб. </t>
  </si>
  <si>
    <t>очередной финансовый год (гр. 3 x гр. 4 / 100)</t>
  </si>
  <si>
    <t>2  год планового периода</t>
  </si>
  <si>
    <t>Налог на имущество</t>
  </si>
  <si>
    <t xml:space="preserve">     6. Расчет (обоснование) расходов на закупку товаров, работ, услуг</t>
  </si>
  <si>
    <r>
      <t>Код видов расходов _</t>
    </r>
    <r>
      <rPr>
        <u/>
        <sz val="10"/>
        <color indexed="8"/>
        <rFont val="Times New Roman"/>
        <family val="1"/>
        <charset val="204"/>
      </rPr>
      <t>244</t>
    </r>
    <r>
      <rPr>
        <sz val="10"/>
        <color indexed="8"/>
        <rFont val="Times New Roman"/>
        <family val="1"/>
        <charset val="204"/>
      </rPr>
      <t>______________________________________________</t>
    </r>
  </si>
  <si>
    <r>
      <t xml:space="preserve">Источник финансового обеспечения </t>
    </r>
    <r>
      <rPr>
        <u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____________</t>
    </r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</si>
  <si>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</si>
  <si>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</si>
  <si>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</si>
  <si>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</si>
  <si>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</t>
  </si>
  <si>
    <t>очередной финансовый год (гр. 3 x гр. 4 x гр. 5)</t>
  </si>
  <si>
    <t>Абонентская плата за номер</t>
  </si>
  <si>
    <t>Пользование сетью Интернет</t>
  </si>
  <si>
    <t>6.3. Расчет (обоснование) расходов на оплату коммунальных услуг</t>
  </si>
  <si>
    <t>(бюджет)</t>
  </si>
  <si>
    <t>Размер потребления ресурсов</t>
  </si>
  <si>
    <t>Тариф (с учетом НДС), руб.</t>
  </si>
  <si>
    <t>Индексация, %</t>
  </si>
  <si>
    <t xml:space="preserve">Сумма, руб. </t>
  </si>
  <si>
    <t>очередной финансовый год (гр. 4 x гр. 5 x гр. 6)</t>
  </si>
  <si>
    <t>Электроэнергия</t>
  </si>
  <si>
    <t>Теплоэнергия</t>
  </si>
  <si>
    <t>Водоснабжение</t>
  </si>
  <si>
    <t xml:space="preserve">     6.5. Расчет (обоснование) расходов на оплату прочих работ, услуг по содержанию имущества</t>
  </si>
  <si>
    <t xml:space="preserve"> (Бюджет)</t>
  </si>
  <si>
    <t>Объект</t>
  </si>
  <si>
    <t>Количество работ (услуг)</t>
  </si>
  <si>
    <t>Стоимость услуги, руб.</t>
  </si>
  <si>
    <t xml:space="preserve">финансовый год </t>
  </si>
  <si>
    <t>Обслуживание АПС</t>
  </si>
  <si>
    <t xml:space="preserve">        6.7. Расчет (обоснование) расходов на приобретение основных средств, материальных запасов средств, материальных запасов</t>
  </si>
  <si>
    <t>340 (бюджет)</t>
  </si>
  <si>
    <t>Количество</t>
  </si>
  <si>
    <t>Средняя стоимость, руб.</t>
  </si>
  <si>
    <t xml:space="preserve">ГСМ </t>
  </si>
  <si>
    <t xml:space="preserve"> (Бюджет) Остатки 2017 г</t>
  </si>
  <si>
    <t>Вывоз ТБО</t>
  </si>
  <si>
    <t>Дератизация помещений</t>
  </si>
  <si>
    <t xml:space="preserve"> (Внебюджет)</t>
  </si>
  <si>
    <t>Заправка картриджа</t>
  </si>
  <si>
    <t>340 (бюджет) Остатки 2017 года</t>
  </si>
  <si>
    <t>1250 л</t>
  </si>
  <si>
    <t>340 (внебюджет)</t>
  </si>
  <si>
    <t>Медикаменты</t>
  </si>
  <si>
    <t>270 л</t>
  </si>
  <si>
    <t>10 уп</t>
  </si>
  <si>
    <t>310 (Бюджет)</t>
  </si>
  <si>
    <t>Спортинвентарь</t>
  </si>
  <si>
    <t>ТО Газели</t>
  </si>
  <si>
    <t xml:space="preserve">     6.6. Расчет (обоснование) расходов на оплату прочих работ, услуг</t>
  </si>
  <si>
    <t>(Бюджет)</t>
  </si>
  <si>
    <t>Количество договоров</t>
  </si>
  <si>
    <t>Подписка на периодические издания</t>
  </si>
  <si>
    <t>(Внебюджет)</t>
  </si>
  <si>
    <t>Изготовление квитанций</t>
  </si>
  <si>
    <t>Питание</t>
  </si>
  <si>
    <t>Медосмотр сотрудников</t>
  </si>
  <si>
    <t>Страховые платежи по договорам</t>
  </si>
  <si>
    <t>640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</si>
</sst>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b/>
      <u/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A266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4" fontId="18" fillId="0" borderId="12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" fillId="2" borderId="0" xfId="0" applyFont="1" applyFill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0" xfId="0" applyFill="1"/>
    <xf numFmtId="0" fontId="17" fillId="2" borderId="0" xfId="0" applyFont="1" applyFill="1"/>
    <xf numFmtId="0" fontId="18" fillId="2" borderId="12" xfId="0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5" fillId="2" borderId="6" xfId="0" applyNumberFormat="1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justify" vertical="center" wrapText="1"/>
    </xf>
    <xf numFmtId="0" fontId="0" fillId="2" borderId="12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4" fontId="25" fillId="2" borderId="12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justify" vertical="center" wrapText="1"/>
    </xf>
    <xf numFmtId="0" fontId="18" fillId="2" borderId="15" xfId="0" applyFont="1" applyFill="1" applyBorder="1" applyAlignment="1">
      <alignment horizontal="justify" vertical="center" wrapText="1"/>
    </xf>
    <xf numFmtId="4" fontId="27" fillId="2" borderId="15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justify" vertical="center" wrapText="1"/>
    </xf>
    <xf numFmtId="0" fontId="19" fillId="2" borderId="15" xfId="0" applyFont="1" applyFill="1" applyBorder="1" applyAlignment="1">
      <alignment horizontal="justify" vertical="center" wrapText="1"/>
    </xf>
    <xf numFmtId="0" fontId="19" fillId="2" borderId="12" xfId="0" applyFont="1" applyFill="1" applyBorder="1" applyAlignment="1">
      <alignment horizontal="justify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25" fillId="2" borderId="7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justify" vertical="center" wrapText="1"/>
    </xf>
    <xf numFmtId="0" fontId="26" fillId="2" borderId="0" xfId="0" applyFont="1" applyFill="1"/>
    <xf numFmtId="0" fontId="0" fillId="2" borderId="12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justify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justify" vertical="center" wrapText="1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4" fillId="0" borderId="0" xfId="0" applyFont="1"/>
    <xf numFmtId="0" fontId="27" fillId="0" borderId="0" xfId="0" applyFont="1" applyAlignment="1">
      <alignment horizontal="justify"/>
    </xf>
    <xf numFmtId="0" fontId="27" fillId="0" borderId="0" xfId="0" applyFont="1"/>
    <xf numFmtId="0" fontId="27" fillId="0" borderId="4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top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wrapText="1"/>
    </xf>
    <xf numFmtId="4" fontId="27" fillId="0" borderId="4" xfId="0" applyNumberFormat="1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27" fillId="0" borderId="26" xfId="0" applyFont="1" applyBorder="1" applyAlignment="1">
      <alignment horizontal="left" vertical="top" wrapText="1" indent="4"/>
    </xf>
    <xf numFmtId="0" fontId="27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37" fillId="0" borderId="4" xfId="1" applyFont="1" applyBorder="1" applyAlignment="1" applyProtection="1">
      <alignment vertical="top" wrapText="1"/>
    </xf>
    <xf numFmtId="0" fontId="18" fillId="0" borderId="4" xfId="0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0" fontId="38" fillId="0" borderId="12" xfId="0" applyFont="1" applyBorder="1"/>
    <xf numFmtId="0" fontId="38" fillId="0" borderId="0" xfId="0" applyFont="1"/>
    <xf numFmtId="4" fontId="27" fillId="0" borderId="7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right" vertical="top" wrapText="1"/>
    </xf>
    <xf numFmtId="4" fontId="27" fillId="0" borderId="12" xfId="0" applyNumberFormat="1" applyFont="1" applyBorder="1" applyAlignment="1">
      <alignment horizontal="center" wrapText="1"/>
    </xf>
    <xf numFmtId="0" fontId="31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top" wrapText="1"/>
    </xf>
    <xf numFmtId="4" fontId="27" fillId="2" borderId="4" xfId="0" applyNumberFormat="1" applyFont="1" applyFill="1" applyBorder="1" applyAlignment="1">
      <alignment horizontal="center" vertical="top" wrapText="1"/>
    </xf>
    <xf numFmtId="4" fontId="27" fillId="0" borderId="4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4" fontId="27" fillId="0" borderId="7" xfId="0" applyNumberFormat="1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27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33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27" fillId="0" borderId="4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 wrapText="1"/>
    </xf>
    <xf numFmtId="0" fontId="44" fillId="0" borderId="0" xfId="0" applyFont="1" applyAlignment="1">
      <alignment horizontal="justify" vertical="center"/>
    </xf>
    <xf numFmtId="0" fontId="33" fillId="0" borderId="4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0" fillId="0" borderId="12" xfId="0" applyNumberFormat="1" applyBorder="1"/>
    <xf numFmtId="0" fontId="31" fillId="0" borderId="0" xfId="0" applyFont="1" applyAlignment="1">
      <alignment wrapText="1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8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horizontal="right"/>
    </xf>
    <xf numFmtId="0" fontId="2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0" fillId="2" borderId="0" xfId="0" applyFill="1" applyAlignment="1"/>
    <xf numFmtId="0" fontId="18" fillId="2" borderId="1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18" fillId="2" borderId="2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10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21" fillId="0" borderId="0" xfId="0" applyFont="1" applyAlignment="1">
      <alignment horizontal="right" vertical="center"/>
    </xf>
    <xf numFmtId="0" fontId="2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/>
    <xf numFmtId="0" fontId="27" fillId="0" borderId="24" xfId="0" applyFont="1" applyBorder="1" applyAlignment="1">
      <alignment horizontal="right" vertical="center" wrapText="1"/>
    </xf>
    <xf numFmtId="0" fontId="27" fillId="0" borderId="7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justify"/>
    </xf>
    <xf numFmtId="0" fontId="31" fillId="0" borderId="0" xfId="0" applyFont="1" applyAlignment="1"/>
    <xf numFmtId="0" fontId="33" fillId="0" borderId="0" xfId="0" applyFont="1" applyAlignment="1">
      <alignment horizontal="justify" wrapText="1"/>
    </xf>
    <xf numFmtId="0" fontId="34" fillId="0" borderId="0" xfId="0" applyFont="1" applyAlignment="1">
      <alignment wrapText="1"/>
    </xf>
    <xf numFmtId="0" fontId="27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27" fillId="0" borderId="5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4" fontId="27" fillId="0" borderId="5" xfId="0" applyNumberFormat="1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/>
    <xf numFmtId="0" fontId="27" fillId="0" borderId="8" xfId="0" applyFont="1" applyBorder="1" applyAlignment="1">
      <alignment horizontal="center" vertical="top" wrapText="1"/>
    </xf>
    <xf numFmtId="0" fontId="0" fillId="0" borderId="23" xfId="0" applyBorder="1" applyAlignment="1"/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7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25" xfId="0" applyBorder="1" applyAlignment="1"/>
    <xf numFmtId="0" fontId="0" fillId="0" borderId="7" xfId="0" applyBorder="1" applyAlignment="1"/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wrapText="1"/>
    </xf>
    <xf numFmtId="0" fontId="0" fillId="0" borderId="9" xfId="0" applyBorder="1" applyAlignment="1"/>
    <xf numFmtId="0" fontId="0" fillId="0" borderId="2" xfId="0" applyBorder="1" applyAlignment="1"/>
    <xf numFmtId="0" fontId="31" fillId="0" borderId="0" xfId="0" applyFont="1" applyAlignment="1">
      <alignment horizontal="justify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27" fillId="2" borderId="5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wrapText="1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4" fontId="18" fillId="0" borderId="12" xfId="0" applyNumberFormat="1" applyFont="1" applyBorder="1" applyAlignment="1">
      <alignment horizontal="center"/>
    </xf>
    <xf numFmtId="4" fontId="18" fillId="0" borderId="4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31" fillId="0" borderId="0" xfId="0" applyFont="1" applyAlignment="1">
      <alignment wrapText="1"/>
    </xf>
    <xf numFmtId="49" fontId="30" fillId="0" borderId="15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4"/>
  <sheetViews>
    <sheetView topLeftCell="A36" zoomScaleSheetLayoutView="100" workbookViewId="0">
      <selection sqref="A1:DD45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:108" x14ac:dyDescent="0.25">
      <c r="BE1" s="257" t="s">
        <v>32</v>
      </c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</row>
    <row r="2" spans="1:108" ht="25.95" customHeight="1" x14ac:dyDescent="0.25">
      <c r="BE2" s="260" t="s">
        <v>66</v>
      </c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</row>
    <row r="3" spans="1:108" s="2" customFormat="1" ht="9.6" customHeight="1" x14ac:dyDescent="0.25">
      <c r="BE3" s="261" t="s">
        <v>13</v>
      </c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</row>
    <row r="4" spans="1:108" x14ac:dyDescent="0.25"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CA4" s="258" t="s">
        <v>30</v>
      </c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</row>
    <row r="5" spans="1:108" s="2" customFormat="1" ht="9.6" customHeight="1" x14ac:dyDescent="0.25">
      <c r="BE5" s="259" t="s">
        <v>6</v>
      </c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CA5" s="259" t="s">
        <v>7</v>
      </c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</row>
    <row r="6" spans="1:108" x14ac:dyDescent="0.25">
      <c r="BM6" s="9" t="s">
        <v>2</v>
      </c>
      <c r="BN6" s="244" t="s">
        <v>149</v>
      </c>
      <c r="BO6" s="244"/>
      <c r="BP6" s="244"/>
      <c r="BQ6" s="244"/>
      <c r="BR6" s="1" t="s">
        <v>2</v>
      </c>
      <c r="BU6" s="253" t="s">
        <v>147</v>
      </c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4">
        <v>20</v>
      </c>
      <c r="CN6" s="254"/>
      <c r="CO6" s="254"/>
      <c r="CP6" s="254"/>
      <c r="CQ6" s="265" t="s">
        <v>125</v>
      </c>
      <c r="CR6" s="265"/>
      <c r="CS6" s="265"/>
      <c r="CT6" s="265"/>
      <c r="CU6" s="63" t="s">
        <v>3</v>
      </c>
      <c r="CV6" s="63"/>
      <c r="CW6" s="63"/>
      <c r="CX6" s="63"/>
    </row>
    <row r="7" spans="1:108" x14ac:dyDescent="0.25">
      <c r="CY7" s="8"/>
    </row>
    <row r="8" spans="1:108" ht="16.8" x14ac:dyDescent="0.3">
      <c r="A8" s="243" t="s">
        <v>4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</row>
    <row r="9" spans="1:108" s="10" customFormat="1" ht="7.2" customHeight="1" x14ac:dyDescent="0.3">
      <c r="Y9" s="222" t="s">
        <v>148</v>
      </c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</row>
    <row r="10" spans="1:108" ht="4.2" hidden="1" customHeight="1" x14ac:dyDescent="0.25"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</row>
    <row r="11" spans="1:108" ht="13.2" customHeight="1" x14ac:dyDescent="0.25"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O11" s="266" t="s">
        <v>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</row>
    <row r="12" spans="1:108" ht="15" customHeight="1" x14ac:dyDescent="0.25">
      <c r="CM12" s="9" t="s">
        <v>14</v>
      </c>
      <c r="CO12" s="246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8"/>
    </row>
    <row r="13" spans="1:108" ht="15" customHeight="1" x14ac:dyDescent="0.25">
      <c r="AJ13" s="3"/>
      <c r="AK13" s="4" t="s">
        <v>2</v>
      </c>
      <c r="AL13" s="252" t="s">
        <v>150</v>
      </c>
      <c r="AM13" s="252"/>
      <c r="AN13" s="252"/>
      <c r="AO13" s="252"/>
      <c r="AP13" s="3" t="s">
        <v>2</v>
      </c>
      <c r="AQ13" s="3"/>
      <c r="AR13" s="3"/>
      <c r="AS13" s="252" t="s">
        <v>147</v>
      </c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37">
        <v>20</v>
      </c>
      <c r="BL13" s="237"/>
      <c r="BM13" s="237"/>
      <c r="BN13" s="237"/>
      <c r="BO13" s="238" t="s">
        <v>125</v>
      </c>
      <c r="BP13" s="238"/>
      <c r="BQ13" s="238"/>
      <c r="BR13" s="238"/>
      <c r="BS13" s="3" t="s">
        <v>3</v>
      </c>
      <c r="BT13" s="3"/>
      <c r="BU13" s="3"/>
      <c r="BY13" s="13"/>
      <c r="CM13" s="9" t="s">
        <v>9</v>
      </c>
      <c r="CO13" s="246" t="s">
        <v>151</v>
      </c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8"/>
    </row>
    <row r="14" spans="1:108" ht="0.75" hidden="1" customHeight="1" x14ac:dyDescent="0.25">
      <c r="BY14" s="13"/>
      <c r="BZ14" s="13"/>
      <c r="CM14" s="9"/>
      <c r="CO14" s="246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8"/>
    </row>
    <row r="15" spans="1:108" ht="15" customHeight="1" x14ac:dyDescent="0.25">
      <c r="BY15" s="13"/>
      <c r="BZ15" s="13"/>
      <c r="CM15" s="9"/>
      <c r="CO15" s="246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8"/>
    </row>
    <row r="16" spans="1:108" ht="13.95" customHeight="1" x14ac:dyDescent="0.25">
      <c r="A16" s="5" t="s">
        <v>24</v>
      </c>
      <c r="AI16" s="262" t="s">
        <v>116</v>
      </c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Y16" s="13"/>
      <c r="CM16" s="9" t="s">
        <v>10</v>
      </c>
      <c r="CO16" s="246" t="s">
        <v>117</v>
      </c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8"/>
    </row>
    <row r="17" spans="1:108" ht="15" customHeight="1" x14ac:dyDescent="0.25">
      <c r="A17" s="5" t="s">
        <v>17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2"/>
      <c r="V17" s="15"/>
      <c r="W17" s="15"/>
      <c r="X17" s="15"/>
      <c r="Y17" s="15"/>
      <c r="Z17" s="16"/>
      <c r="AA17" s="16"/>
      <c r="AB17" s="16"/>
      <c r="AC17" s="14"/>
      <c r="AD17" s="14"/>
      <c r="AE17" s="14"/>
      <c r="AF17" s="14"/>
      <c r="AG17" s="14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Y17" s="13"/>
      <c r="BZ17" s="13"/>
      <c r="CM17" s="24"/>
      <c r="CO17" s="246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8"/>
    </row>
    <row r="18" spans="1:108" ht="16.2" customHeight="1" x14ac:dyDescent="0.25">
      <c r="A18" s="5" t="s">
        <v>22</v>
      </c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Y18" s="13"/>
      <c r="BZ18" s="13"/>
      <c r="CM18" s="24"/>
      <c r="CO18" s="246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8"/>
    </row>
    <row r="19" spans="1:108" ht="14.4" customHeight="1" x14ac:dyDescent="0.25"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Y19" s="13"/>
      <c r="BZ19" s="13"/>
      <c r="CM19" s="9"/>
      <c r="CO19" s="234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6"/>
    </row>
    <row r="20" spans="1:108" s="17" customFormat="1" ht="14.4" customHeight="1" x14ac:dyDescent="0.25">
      <c r="A20" s="17" t="s">
        <v>15</v>
      </c>
      <c r="AI20" s="255" t="s">
        <v>118</v>
      </c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CM20" s="25"/>
      <c r="CO20" s="249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1"/>
    </row>
    <row r="21" spans="1:108" s="17" customFormat="1" ht="18.899999999999999" customHeight="1" x14ac:dyDescent="0.25">
      <c r="A21" s="18" t="s">
        <v>12</v>
      </c>
      <c r="CM21" s="26" t="s">
        <v>11</v>
      </c>
      <c r="CO21" s="249" t="s">
        <v>18</v>
      </c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1"/>
    </row>
    <row r="22" spans="1:108" s="17" customFormat="1" ht="1.2" customHeight="1" x14ac:dyDescent="0.25">
      <c r="A22" s="18"/>
      <c r="BX22" s="18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x14ac:dyDescent="0.25">
      <c r="A23" s="5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264" t="s">
        <v>33</v>
      </c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</row>
    <row r="24" spans="1:108" x14ac:dyDescent="0.25">
      <c r="A24" s="5" t="s">
        <v>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</row>
    <row r="25" spans="1:108" ht="2.25" customHeight="1" x14ac:dyDescent="0.25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2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1"/>
      <c r="CP25" s="21"/>
      <c r="CQ25" s="21"/>
      <c r="CR25" s="21"/>
      <c r="CS25" s="21"/>
      <c r="CT25" s="21"/>
      <c r="CU25" s="21"/>
      <c r="CV25" s="21"/>
    </row>
    <row r="26" spans="1:108" x14ac:dyDescent="0.25">
      <c r="A26" s="5" t="s">
        <v>21</v>
      </c>
      <c r="AS26" s="256" t="s">
        <v>121</v>
      </c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</row>
    <row r="27" spans="1:108" x14ac:dyDescent="0.25">
      <c r="A27" s="5" t="s">
        <v>25</v>
      </c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</row>
    <row r="28" spans="1:108" ht="12" customHeight="1" x14ac:dyDescent="0.25">
      <c r="A28" s="5" t="s">
        <v>23</v>
      </c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</row>
    <row r="29" spans="1:108" ht="0.75" hidden="1" customHeight="1" x14ac:dyDescent="0.25"/>
    <row r="30" spans="1:108" s="3" customFormat="1" ht="12.6" customHeight="1" x14ac:dyDescent="0.25">
      <c r="A30" s="245" t="s">
        <v>26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</row>
    <row r="31" spans="1:108" s="3" customFormat="1" ht="3" hidden="1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 customHeight="1" x14ac:dyDescent="0.25">
      <c r="A32" s="19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</row>
    <row r="33" spans="1:108" ht="124.2" customHeight="1" x14ac:dyDescent="0.25">
      <c r="A33" s="232" t="s">
        <v>67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</row>
    <row r="34" spans="1:108" ht="19.2" customHeight="1" x14ac:dyDescent="0.25">
      <c r="A34" s="19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ht="15" customHeight="1" x14ac:dyDescent="0.25">
      <c r="A35" s="232" t="s">
        <v>119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</row>
    <row r="36" spans="1:108" ht="18.75" customHeight="1" x14ac:dyDescent="0.25">
      <c r="A36" s="19" t="s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5.6" customHeight="1" x14ac:dyDescent="0.25">
      <c r="A37" s="239" t="s">
        <v>142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</row>
    <row r="38" spans="1:108" ht="18.75" customHeight="1" x14ac:dyDescent="0.25">
      <c r="A38" s="239" t="s">
        <v>143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</row>
    <row r="39" spans="1:108" ht="18.75" customHeight="1" x14ac:dyDescent="0.25">
      <c r="A39" s="239" t="s">
        <v>144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</row>
    <row r="40" spans="1:108" ht="18.75" customHeight="1" x14ac:dyDescent="0.25">
      <c r="A40" s="239" t="s">
        <v>145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</row>
    <row r="41" spans="1:108" ht="28.8" customHeight="1" x14ac:dyDescent="0.25">
      <c r="A41" s="232" t="s">
        <v>68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36"/>
      <c r="CI41" s="36"/>
      <c r="CJ41" s="226"/>
      <c r="CK41" s="227"/>
      <c r="CL41" s="227"/>
      <c r="CM41" s="227"/>
      <c r="CN41" s="227"/>
      <c r="CO41" s="227"/>
      <c r="CP41" s="227"/>
      <c r="CQ41" s="228"/>
      <c r="CR41" s="36"/>
      <c r="CS41" s="241" t="s">
        <v>72</v>
      </c>
      <c r="CT41" s="242"/>
      <c r="CU41" s="242"/>
      <c r="CV41" s="242"/>
      <c r="CW41" s="242"/>
      <c r="CX41" s="242"/>
      <c r="CY41" s="36"/>
      <c r="CZ41" s="36"/>
      <c r="DA41" s="36"/>
      <c r="DB41" s="36"/>
      <c r="DC41" s="36"/>
      <c r="DD41" s="36"/>
    </row>
    <row r="42" spans="1:108" ht="30" customHeight="1" x14ac:dyDescent="0.25">
      <c r="A42" s="224" t="s">
        <v>69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J42" s="229"/>
      <c r="CK42" s="230"/>
      <c r="CL42" s="230"/>
      <c r="CM42" s="230"/>
      <c r="CN42" s="230"/>
      <c r="CO42" s="230"/>
      <c r="CP42" s="230"/>
      <c r="CQ42" s="231"/>
    </row>
    <row r="43" spans="1:108" x14ac:dyDescent="0.25">
      <c r="A43" s="224" t="s">
        <v>70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J43" s="229">
        <v>1238.7</v>
      </c>
      <c r="CK43" s="230"/>
      <c r="CL43" s="230"/>
      <c r="CM43" s="230"/>
      <c r="CN43" s="230"/>
      <c r="CO43" s="230"/>
      <c r="CP43" s="230"/>
      <c r="CQ43" s="231"/>
    </row>
    <row r="44" spans="1:108" x14ac:dyDescent="0.25">
      <c r="A44" s="224" t="s">
        <v>71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J44" s="229"/>
      <c r="CK44" s="230"/>
      <c r="CL44" s="230"/>
      <c r="CM44" s="230"/>
      <c r="CN44" s="230"/>
      <c r="CO44" s="230"/>
      <c r="CP44" s="230"/>
      <c r="CQ44" s="231"/>
    </row>
  </sheetData>
  <mergeCells count="48">
    <mergeCell ref="BU6:CL6"/>
    <mergeCell ref="CM6:CP6"/>
    <mergeCell ref="AI20:BW20"/>
    <mergeCell ref="AS26:DD28"/>
    <mergeCell ref="BE1:DD1"/>
    <mergeCell ref="BE4:BX4"/>
    <mergeCell ref="BE5:BX5"/>
    <mergeCell ref="CA4:DD4"/>
    <mergeCell ref="CA5:DD5"/>
    <mergeCell ref="BE2:DD2"/>
    <mergeCell ref="BE3:DD3"/>
    <mergeCell ref="CO12:DD12"/>
    <mergeCell ref="AI16:BW19"/>
    <mergeCell ref="AS23:DD24"/>
    <mergeCell ref="CQ6:CT6"/>
    <mergeCell ref="CO11:DD11"/>
    <mergeCell ref="CS41:CX41"/>
    <mergeCell ref="A8:DD8"/>
    <mergeCell ref="BN6:BQ6"/>
    <mergeCell ref="A35:DD35"/>
    <mergeCell ref="A30:DD30"/>
    <mergeCell ref="CO13:DD13"/>
    <mergeCell ref="CO20:DD20"/>
    <mergeCell ref="CO17:DD17"/>
    <mergeCell ref="CO18:DD18"/>
    <mergeCell ref="CO21:DD21"/>
    <mergeCell ref="AL13:AO13"/>
    <mergeCell ref="AS13:BJ13"/>
    <mergeCell ref="A33:DD33"/>
    <mergeCell ref="CO14:DD14"/>
    <mergeCell ref="CO15:DD15"/>
    <mergeCell ref="CO16:DD16"/>
    <mergeCell ref="Y9:CC11"/>
    <mergeCell ref="A44:CG44"/>
    <mergeCell ref="CJ41:CQ41"/>
    <mergeCell ref="CJ42:CQ42"/>
    <mergeCell ref="CJ43:CQ43"/>
    <mergeCell ref="CJ44:CQ44"/>
    <mergeCell ref="A41:CG41"/>
    <mergeCell ref="CO19:DD19"/>
    <mergeCell ref="BK13:BN13"/>
    <mergeCell ref="BO13:BR13"/>
    <mergeCell ref="A42:CG42"/>
    <mergeCell ref="A43:CG43"/>
    <mergeCell ref="A37:DD37"/>
    <mergeCell ref="A38:DD38"/>
    <mergeCell ref="A39:DD39"/>
    <mergeCell ref="A40:DD40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17:DD21 CR6:CT6 BV6:CP6 BO6:BT6 CP16:DD16 AT13:BN13 BP13:BR13 AM13:AR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4" sqref="D14"/>
    </sheetView>
  </sheetViews>
  <sheetFormatPr defaultRowHeight="13.2" x14ac:dyDescent="0.25"/>
  <cols>
    <col min="1" max="1" width="4.44140625" customWidth="1"/>
    <col min="2" max="2" width="20.33203125" customWidth="1"/>
    <col min="3" max="3" width="14.44140625" customWidth="1"/>
    <col min="4" max="4" width="14.33203125" customWidth="1"/>
    <col min="5" max="5" width="9.77734375" customWidth="1"/>
    <col min="6" max="6" width="21.44140625" customWidth="1"/>
    <col min="7" max="7" width="18.88671875" customWidth="1"/>
    <col min="8" max="8" width="19.77734375" customWidth="1"/>
  </cols>
  <sheetData>
    <row r="1" spans="1:8" x14ac:dyDescent="0.25">
      <c r="A1" s="412" t="s">
        <v>230</v>
      </c>
      <c r="B1" s="225"/>
      <c r="C1" s="225"/>
      <c r="D1" s="225"/>
      <c r="E1" s="225"/>
      <c r="F1" s="225"/>
    </row>
    <row r="2" spans="1:8" ht="13.8" x14ac:dyDescent="0.25">
      <c r="A2" s="210"/>
      <c r="B2" s="150"/>
      <c r="C2" s="150"/>
      <c r="D2" s="150"/>
      <c r="E2" s="150"/>
      <c r="F2" s="150"/>
    </row>
    <row r="3" spans="1:8" ht="14.4" thickBot="1" x14ac:dyDescent="0.3">
      <c r="A3" s="210"/>
      <c r="B3" s="150"/>
      <c r="C3" s="150"/>
      <c r="D3" s="150"/>
      <c r="E3" s="150"/>
      <c r="F3" s="150"/>
      <c r="H3" t="s">
        <v>231</v>
      </c>
    </row>
    <row r="4" spans="1:8" ht="13.8" thickBot="1" x14ac:dyDescent="0.3">
      <c r="A4" s="369" t="s">
        <v>159</v>
      </c>
      <c r="B4" s="369" t="s">
        <v>0</v>
      </c>
      <c r="C4" s="369" t="s">
        <v>232</v>
      </c>
      <c r="D4" s="369" t="s">
        <v>233</v>
      </c>
      <c r="E4" s="369" t="s">
        <v>234</v>
      </c>
      <c r="F4" s="375" t="s">
        <v>235</v>
      </c>
      <c r="G4" s="403"/>
      <c r="H4" s="404"/>
    </row>
    <row r="5" spans="1:8" ht="40.200000000000003" customHeight="1" thickBot="1" x14ac:dyDescent="0.3">
      <c r="A5" s="378"/>
      <c r="B5" s="378"/>
      <c r="C5" s="378"/>
      <c r="D5" s="378"/>
      <c r="E5" s="378"/>
      <c r="F5" s="211" t="s">
        <v>236</v>
      </c>
      <c r="G5" s="174" t="s">
        <v>190</v>
      </c>
      <c r="H5" s="174" t="s">
        <v>168</v>
      </c>
    </row>
    <row r="6" spans="1:8" ht="16.2" thickBot="1" x14ac:dyDescent="0.35">
      <c r="A6" s="164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206">
        <v>7</v>
      </c>
      <c r="H6" s="206">
        <v>8</v>
      </c>
    </row>
    <row r="7" spans="1:8" ht="16.2" thickBot="1" x14ac:dyDescent="0.3">
      <c r="A7" s="164">
        <v>1</v>
      </c>
      <c r="B7" s="165" t="s">
        <v>237</v>
      </c>
      <c r="C7" s="165">
        <v>20805.37</v>
      </c>
      <c r="D7" s="165">
        <v>7.45</v>
      </c>
      <c r="E7" s="165"/>
      <c r="F7" s="166">
        <v>155000</v>
      </c>
      <c r="G7" s="166">
        <v>110000</v>
      </c>
      <c r="H7" s="208">
        <v>150000</v>
      </c>
    </row>
    <row r="8" spans="1:8" ht="16.2" thickBot="1" x14ac:dyDescent="0.3">
      <c r="A8" s="164">
        <v>2</v>
      </c>
      <c r="B8" s="165" t="s">
        <v>238</v>
      </c>
      <c r="C8" s="165">
        <v>55.73</v>
      </c>
      <c r="D8" s="165">
        <v>2512</v>
      </c>
      <c r="E8" s="165"/>
      <c r="F8" s="166">
        <v>140000</v>
      </c>
      <c r="G8" s="166">
        <v>140000</v>
      </c>
      <c r="H8" s="167">
        <v>159800</v>
      </c>
    </row>
    <row r="9" spans="1:8" ht="16.2" thickBot="1" x14ac:dyDescent="0.3">
      <c r="A9" s="164">
        <v>3</v>
      </c>
      <c r="B9" s="165" t="s">
        <v>239</v>
      </c>
      <c r="C9" s="165">
        <v>26.9</v>
      </c>
      <c r="D9" s="165">
        <v>55.8</v>
      </c>
      <c r="E9" s="165"/>
      <c r="F9" s="166">
        <v>1500</v>
      </c>
      <c r="G9" s="166">
        <v>1500</v>
      </c>
      <c r="H9" s="212">
        <v>1700</v>
      </c>
    </row>
    <row r="10" spans="1:8" ht="16.2" thickBot="1" x14ac:dyDescent="0.3">
      <c r="A10" s="164"/>
      <c r="B10" s="209" t="s">
        <v>183</v>
      </c>
      <c r="C10" s="165" t="s">
        <v>184</v>
      </c>
      <c r="D10" s="165" t="s">
        <v>184</v>
      </c>
      <c r="E10" s="165" t="s">
        <v>184</v>
      </c>
      <c r="F10" s="166">
        <f>F7+F8+F9</f>
        <v>296500</v>
      </c>
      <c r="G10" s="166">
        <f>G7+G8+G9</f>
        <v>251500</v>
      </c>
      <c r="H10" s="166">
        <f>H7+H8+H9</f>
        <v>311500</v>
      </c>
    </row>
    <row r="12" spans="1:8" ht="15.6" x14ac:dyDescent="0.25">
      <c r="F12" s="171"/>
    </row>
  </sheetData>
  <mergeCells count="7">
    <mergeCell ref="A1:F1"/>
    <mergeCell ref="A4:A5"/>
    <mergeCell ref="B4:B5"/>
    <mergeCell ref="C4:C5"/>
    <mergeCell ref="D4:D5"/>
    <mergeCell ref="E4:E5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workbookViewId="0">
      <selection activeCell="F14" sqref="F14"/>
    </sheetView>
  </sheetViews>
  <sheetFormatPr defaultRowHeight="13.2" x14ac:dyDescent="0.25"/>
  <cols>
    <col min="1" max="1" width="4.109375" customWidth="1"/>
    <col min="2" max="2" width="23.44140625" customWidth="1"/>
    <col min="3" max="3" width="14" customWidth="1"/>
    <col min="4" max="4" width="20.33203125" customWidth="1"/>
    <col min="5" max="5" width="23.6640625" customWidth="1"/>
    <col min="6" max="6" width="19.33203125" customWidth="1"/>
    <col min="7" max="7" width="21.33203125" customWidth="1"/>
  </cols>
  <sheetData>
    <row r="1" spans="1:7" x14ac:dyDescent="0.25">
      <c r="A1" s="379" t="s">
        <v>240</v>
      </c>
      <c r="B1" s="263"/>
      <c r="C1" s="263"/>
      <c r="D1" s="263"/>
      <c r="E1" s="263"/>
      <c r="F1" s="263"/>
      <c r="G1" s="263"/>
    </row>
    <row r="2" spans="1:7" ht="16.2" thickBot="1" x14ac:dyDescent="0.3">
      <c r="A2" s="203"/>
      <c r="G2" s="213" t="s">
        <v>241</v>
      </c>
    </row>
    <row r="3" spans="1:7" ht="13.8" thickBot="1" x14ac:dyDescent="0.3">
      <c r="A3" s="413" t="s">
        <v>159</v>
      </c>
      <c r="B3" s="369" t="s">
        <v>212</v>
      </c>
      <c r="C3" s="369" t="s">
        <v>242</v>
      </c>
      <c r="D3" s="369" t="s">
        <v>243</v>
      </c>
      <c r="E3" s="375" t="s">
        <v>244</v>
      </c>
      <c r="F3" s="403"/>
      <c r="G3" s="404"/>
    </row>
    <row r="4" spans="1:7" ht="31.8" thickBot="1" x14ac:dyDescent="0.3">
      <c r="A4" s="414"/>
      <c r="B4" s="378"/>
      <c r="C4" s="378"/>
      <c r="D4" s="378"/>
      <c r="E4" s="169" t="s">
        <v>245</v>
      </c>
      <c r="F4" s="214" t="s">
        <v>190</v>
      </c>
      <c r="G4" s="193" t="s">
        <v>217</v>
      </c>
    </row>
    <row r="5" spans="1:7" ht="16.2" thickBot="1" x14ac:dyDescent="0.3">
      <c r="A5" s="164">
        <v>1</v>
      </c>
      <c r="B5" s="165">
        <v>2</v>
      </c>
      <c r="C5" s="165">
        <v>3</v>
      </c>
      <c r="D5" s="165">
        <v>4</v>
      </c>
      <c r="E5" s="165">
        <v>5</v>
      </c>
      <c r="F5" s="215">
        <v>6</v>
      </c>
      <c r="G5" s="216">
        <v>7</v>
      </c>
    </row>
    <row r="6" spans="1:7" ht="16.2" thickBot="1" x14ac:dyDescent="0.3">
      <c r="A6" s="164">
        <v>1</v>
      </c>
      <c r="B6" s="165" t="s">
        <v>246</v>
      </c>
      <c r="C6" s="165">
        <v>1</v>
      </c>
      <c r="D6" s="165">
        <v>12</v>
      </c>
      <c r="E6" s="166">
        <v>4800</v>
      </c>
      <c r="F6" s="167">
        <v>2400</v>
      </c>
      <c r="G6" s="208">
        <v>2400</v>
      </c>
    </row>
    <row r="7" spans="1:7" ht="16.2" thickBot="1" x14ac:dyDescent="0.3">
      <c r="A7" s="164">
        <v>2</v>
      </c>
      <c r="B7" s="165" t="s">
        <v>246</v>
      </c>
      <c r="C7" s="165">
        <v>1</v>
      </c>
      <c r="D7" s="165">
        <v>12</v>
      </c>
      <c r="E7" s="166">
        <v>4800</v>
      </c>
      <c r="F7" s="423">
        <v>0</v>
      </c>
      <c r="G7" s="423">
        <v>0</v>
      </c>
    </row>
    <row r="8" spans="1:7" ht="16.2" thickBot="1" x14ac:dyDescent="0.3">
      <c r="A8" s="176">
        <v>3</v>
      </c>
      <c r="B8" s="165" t="s">
        <v>265</v>
      </c>
      <c r="C8" s="165">
        <v>1</v>
      </c>
      <c r="D8" s="165">
        <v>1</v>
      </c>
      <c r="E8" s="166">
        <v>12338</v>
      </c>
      <c r="F8" s="424"/>
      <c r="G8" s="424"/>
    </row>
    <row r="9" spans="1:7" ht="16.2" thickBot="1" x14ac:dyDescent="0.3">
      <c r="A9" s="176"/>
      <c r="B9" s="165"/>
      <c r="C9" s="165"/>
      <c r="D9" s="165"/>
      <c r="E9" s="166"/>
      <c r="F9" s="424"/>
      <c r="G9" s="424"/>
    </row>
    <row r="10" spans="1:7" ht="16.2" thickBot="1" x14ac:dyDescent="0.3">
      <c r="A10" s="164"/>
      <c r="B10" s="209" t="s">
        <v>183</v>
      </c>
      <c r="C10" s="209"/>
      <c r="D10" s="165" t="s">
        <v>184</v>
      </c>
      <c r="E10" s="166">
        <f>E6+E7+E8</f>
        <v>21938</v>
      </c>
      <c r="F10" s="166">
        <f>F6</f>
        <v>2400</v>
      </c>
      <c r="G10" s="166">
        <f>G6</f>
        <v>2400</v>
      </c>
    </row>
    <row r="12" spans="1:7" ht="16.2" thickBot="1" x14ac:dyDescent="0.3">
      <c r="A12" s="203"/>
      <c r="G12" s="213" t="s">
        <v>252</v>
      </c>
    </row>
    <row r="13" spans="1:7" ht="13.8" thickBot="1" x14ac:dyDescent="0.3">
      <c r="A13" s="413" t="s">
        <v>159</v>
      </c>
      <c r="B13" s="369" t="s">
        <v>212</v>
      </c>
      <c r="C13" s="369" t="s">
        <v>242</v>
      </c>
      <c r="D13" s="369" t="s">
        <v>243</v>
      </c>
      <c r="E13" s="375" t="s">
        <v>244</v>
      </c>
      <c r="F13" s="403"/>
      <c r="G13" s="404"/>
    </row>
    <row r="14" spans="1:7" ht="31.8" thickBot="1" x14ac:dyDescent="0.3">
      <c r="A14" s="414"/>
      <c r="B14" s="378"/>
      <c r="C14" s="378"/>
      <c r="D14" s="378"/>
      <c r="E14" s="169" t="s">
        <v>245</v>
      </c>
      <c r="F14" s="214" t="s">
        <v>190</v>
      </c>
      <c r="G14" s="193" t="s">
        <v>217</v>
      </c>
    </row>
    <row r="15" spans="1:7" ht="16.2" thickBot="1" x14ac:dyDescent="0.3">
      <c r="A15" s="176">
        <v>1</v>
      </c>
      <c r="B15" s="165">
        <v>2</v>
      </c>
      <c r="C15" s="165">
        <v>3</v>
      </c>
      <c r="D15" s="165">
        <v>4</v>
      </c>
      <c r="E15" s="165">
        <v>5</v>
      </c>
      <c r="F15" s="215">
        <v>6</v>
      </c>
      <c r="G15" s="216">
        <v>7</v>
      </c>
    </row>
    <row r="16" spans="1:7" ht="16.2" thickBot="1" x14ac:dyDescent="0.35">
      <c r="A16" s="176">
        <v>1</v>
      </c>
      <c r="B16" s="165" t="s">
        <v>253</v>
      </c>
      <c r="C16" s="165">
        <v>1</v>
      </c>
      <c r="D16" s="165">
        <v>12</v>
      </c>
      <c r="E16" s="166">
        <v>1140</v>
      </c>
      <c r="F16" s="421">
        <v>0</v>
      </c>
      <c r="G16" s="421">
        <v>0</v>
      </c>
    </row>
    <row r="17" spans="1:7" ht="31.8" thickBot="1" x14ac:dyDescent="0.35">
      <c r="A17" s="176">
        <v>2</v>
      </c>
      <c r="B17" s="165" t="s">
        <v>254</v>
      </c>
      <c r="C17" s="165">
        <v>1</v>
      </c>
      <c r="D17" s="165">
        <v>12</v>
      </c>
      <c r="E17" s="166">
        <v>3760</v>
      </c>
      <c r="F17" s="422">
        <v>0</v>
      </c>
      <c r="G17" s="422">
        <v>0</v>
      </c>
    </row>
    <row r="18" spans="1:7" ht="16.2" thickBot="1" x14ac:dyDescent="0.3">
      <c r="A18" s="176"/>
      <c r="B18" s="209" t="s">
        <v>183</v>
      </c>
      <c r="C18" s="209"/>
      <c r="D18" s="165" t="s">
        <v>184</v>
      </c>
      <c r="E18" s="166">
        <f>E16+E17</f>
        <v>4900</v>
      </c>
      <c r="F18" s="166">
        <f t="shared" ref="F18:G18" si="0">F16+F17</f>
        <v>0</v>
      </c>
      <c r="G18" s="166">
        <f t="shared" si="0"/>
        <v>0</v>
      </c>
    </row>
    <row r="20" spans="1:7" ht="16.2" thickBot="1" x14ac:dyDescent="0.3">
      <c r="A20" s="203"/>
      <c r="G20" s="213" t="s">
        <v>255</v>
      </c>
    </row>
    <row r="21" spans="1:7" ht="13.8" thickBot="1" x14ac:dyDescent="0.3">
      <c r="A21" s="413" t="s">
        <v>159</v>
      </c>
      <c r="B21" s="369" t="s">
        <v>212</v>
      </c>
      <c r="C21" s="369" t="s">
        <v>242</v>
      </c>
      <c r="D21" s="369" t="s">
        <v>243</v>
      </c>
      <c r="E21" s="375" t="s">
        <v>244</v>
      </c>
      <c r="F21" s="403"/>
      <c r="G21" s="404"/>
    </row>
    <row r="22" spans="1:7" ht="31.8" thickBot="1" x14ac:dyDescent="0.3">
      <c r="A22" s="414"/>
      <c r="B22" s="378"/>
      <c r="C22" s="378"/>
      <c r="D22" s="378"/>
      <c r="E22" s="169" t="s">
        <v>245</v>
      </c>
      <c r="F22" s="214" t="s">
        <v>190</v>
      </c>
      <c r="G22" s="193" t="s">
        <v>217</v>
      </c>
    </row>
    <row r="23" spans="1:7" ht="16.2" thickBot="1" x14ac:dyDescent="0.3">
      <c r="A23" s="176">
        <v>1</v>
      </c>
      <c r="B23" s="165">
        <v>2</v>
      </c>
      <c r="C23" s="165">
        <v>3</v>
      </c>
      <c r="D23" s="165">
        <v>4</v>
      </c>
      <c r="E23" s="165">
        <v>5</v>
      </c>
      <c r="F23" s="215">
        <v>6</v>
      </c>
      <c r="G23" s="216">
        <v>7</v>
      </c>
    </row>
    <row r="24" spans="1:7" ht="16.2" thickBot="1" x14ac:dyDescent="0.3">
      <c r="A24" s="176">
        <v>1</v>
      </c>
      <c r="B24" s="165" t="s">
        <v>256</v>
      </c>
      <c r="C24" s="165">
        <v>1</v>
      </c>
      <c r="D24" s="165">
        <v>4</v>
      </c>
      <c r="E24" s="166">
        <v>1333.66</v>
      </c>
      <c r="F24" s="167">
        <v>0</v>
      </c>
      <c r="G24" s="208">
        <v>0</v>
      </c>
    </row>
    <row r="25" spans="1:7" ht="16.2" thickBot="1" x14ac:dyDescent="0.3">
      <c r="A25" s="176">
        <v>2</v>
      </c>
      <c r="B25" s="165"/>
      <c r="C25" s="165"/>
      <c r="D25" s="165"/>
      <c r="E25" s="166"/>
      <c r="F25" s="217"/>
      <c r="G25" s="217"/>
    </row>
    <row r="26" spans="1:7" ht="16.2" thickBot="1" x14ac:dyDescent="0.3">
      <c r="A26" s="176"/>
      <c r="B26" s="209" t="s">
        <v>183</v>
      </c>
      <c r="C26" s="209"/>
      <c r="D26" s="165" t="s">
        <v>184</v>
      </c>
      <c r="E26" s="166">
        <f>E24</f>
        <v>1333.66</v>
      </c>
      <c r="F26" s="166">
        <f>F24</f>
        <v>0</v>
      </c>
      <c r="G26" s="166">
        <f>G24</f>
        <v>0</v>
      </c>
    </row>
  </sheetData>
  <mergeCells count="16">
    <mergeCell ref="A21:A22"/>
    <mergeCell ref="B21:B22"/>
    <mergeCell ref="C21:C22"/>
    <mergeCell ref="D21:D22"/>
    <mergeCell ref="E21:G21"/>
    <mergeCell ref="A13:A14"/>
    <mergeCell ref="B13:B14"/>
    <mergeCell ref="C13:C14"/>
    <mergeCell ref="D13:D14"/>
    <mergeCell ref="E13:G13"/>
    <mergeCell ref="A1:G1"/>
    <mergeCell ref="A3:A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18" sqref="D18"/>
    </sheetView>
  </sheetViews>
  <sheetFormatPr defaultRowHeight="13.2" x14ac:dyDescent="0.25"/>
  <cols>
    <col min="1" max="1" width="3.6640625" customWidth="1"/>
    <col min="2" max="2" width="31.109375" customWidth="1"/>
    <col min="3" max="3" width="14.44140625" customWidth="1"/>
    <col min="4" max="4" width="20.5546875" customWidth="1"/>
    <col min="5" max="5" width="25.21875" customWidth="1"/>
    <col min="6" max="6" width="25.88671875" customWidth="1"/>
    <col min="257" max="257" width="5.33203125" customWidth="1"/>
    <col min="258" max="258" width="31.109375" customWidth="1"/>
    <col min="259" max="259" width="14.44140625" customWidth="1"/>
    <col min="260" max="260" width="20.5546875" customWidth="1"/>
    <col min="261" max="261" width="25.21875" customWidth="1"/>
    <col min="262" max="262" width="22" customWidth="1"/>
    <col min="513" max="513" width="5.33203125" customWidth="1"/>
    <col min="514" max="514" width="31.109375" customWidth="1"/>
    <col min="515" max="515" width="14.44140625" customWidth="1"/>
    <col min="516" max="516" width="20.5546875" customWidth="1"/>
    <col min="517" max="517" width="25.21875" customWidth="1"/>
    <col min="518" max="518" width="22" customWidth="1"/>
    <col min="769" max="769" width="5.33203125" customWidth="1"/>
    <col min="770" max="770" width="31.109375" customWidth="1"/>
    <col min="771" max="771" width="14.44140625" customWidth="1"/>
    <col min="772" max="772" width="20.5546875" customWidth="1"/>
    <col min="773" max="773" width="25.21875" customWidth="1"/>
    <col min="774" max="774" width="22" customWidth="1"/>
    <col min="1025" max="1025" width="5.33203125" customWidth="1"/>
    <col min="1026" max="1026" width="31.109375" customWidth="1"/>
    <col min="1027" max="1027" width="14.44140625" customWidth="1"/>
    <col min="1028" max="1028" width="20.5546875" customWidth="1"/>
    <col min="1029" max="1029" width="25.21875" customWidth="1"/>
    <col min="1030" max="1030" width="22" customWidth="1"/>
    <col min="1281" max="1281" width="5.33203125" customWidth="1"/>
    <col min="1282" max="1282" width="31.109375" customWidth="1"/>
    <col min="1283" max="1283" width="14.44140625" customWidth="1"/>
    <col min="1284" max="1284" width="20.5546875" customWidth="1"/>
    <col min="1285" max="1285" width="25.21875" customWidth="1"/>
    <col min="1286" max="1286" width="22" customWidth="1"/>
    <col min="1537" max="1537" width="5.33203125" customWidth="1"/>
    <col min="1538" max="1538" width="31.109375" customWidth="1"/>
    <col min="1539" max="1539" width="14.44140625" customWidth="1"/>
    <col min="1540" max="1540" width="20.5546875" customWidth="1"/>
    <col min="1541" max="1541" width="25.21875" customWidth="1"/>
    <col min="1542" max="1542" width="22" customWidth="1"/>
    <col min="1793" max="1793" width="5.33203125" customWidth="1"/>
    <col min="1794" max="1794" width="31.109375" customWidth="1"/>
    <col min="1795" max="1795" width="14.44140625" customWidth="1"/>
    <col min="1796" max="1796" width="20.5546875" customWidth="1"/>
    <col min="1797" max="1797" width="25.21875" customWidth="1"/>
    <col min="1798" max="1798" width="22" customWidth="1"/>
    <col min="2049" max="2049" width="5.33203125" customWidth="1"/>
    <col min="2050" max="2050" width="31.109375" customWidth="1"/>
    <col min="2051" max="2051" width="14.44140625" customWidth="1"/>
    <col min="2052" max="2052" width="20.5546875" customWidth="1"/>
    <col min="2053" max="2053" width="25.21875" customWidth="1"/>
    <col min="2054" max="2054" width="22" customWidth="1"/>
    <col min="2305" max="2305" width="5.33203125" customWidth="1"/>
    <col min="2306" max="2306" width="31.109375" customWidth="1"/>
    <col min="2307" max="2307" width="14.44140625" customWidth="1"/>
    <col min="2308" max="2308" width="20.5546875" customWidth="1"/>
    <col min="2309" max="2309" width="25.21875" customWidth="1"/>
    <col min="2310" max="2310" width="22" customWidth="1"/>
    <col min="2561" max="2561" width="5.33203125" customWidth="1"/>
    <col min="2562" max="2562" width="31.109375" customWidth="1"/>
    <col min="2563" max="2563" width="14.44140625" customWidth="1"/>
    <col min="2564" max="2564" width="20.5546875" customWidth="1"/>
    <col min="2565" max="2565" width="25.21875" customWidth="1"/>
    <col min="2566" max="2566" width="22" customWidth="1"/>
    <col min="2817" max="2817" width="5.33203125" customWidth="1"/>
    <col min="2818" max="2818" width="31.109375" customWidth="1"/>
    <col min="2819" max="2819" width="14.44140625" customWidth="1"/>
    <col min="2820" max="2820" width="20.5546875" customWidth="1"/>
    <col min="2821" max="2821" width="25.21875" customWidth="1"/>
    <col min="2822" max="2822" width="22" customWidth="1"/>
    <col min="3073" max="3073" width="5.33203125" customWidth="1"/>
    <col min="3074" max="3074" width="31.109375" customWidth="1"/>
    <col min="3075" max="3075" width="14.44140625" customWidth="1"/>
    <col min="3076" max="3076" width="20.5546875" customWidth="1"/>
    <col min="3077" max="3077" width="25.21875" customWidth="1"/>
    <col min="3078" max="3078" width="22" customWidth="1"/>
    <col min="3329" max="3329" width="5.33203125" customWidth="1"/>
    <col min="3330" max="3330" width="31.109375" customWidth="1"/>
    <col min="3331" max="3331" width="14.44140625" customWidth="1"/>
    <col min="3332" max="3332" width="20.5546875" customWidth="1"/>
    <col min="3333" max="3333" width="25.21875" customWidth="1"/>
    <col min="3334" max="3334" width="22" customWidth="1"/>
    <col min="3585" max="3585" width="5.33203125" customWidth="1"/>
    <col min="3586" max="3586" width="31.109375" customWidth="1"/>
    <col min="3587" max="3587" width="14.44140625" customWidth="1"/>
    <col min="3588" max="3588" width="20.5546875" customWidth="1"/>
    <col min="3589" max="3589" width="25.21875" customWidth="1"/>
    <col min="3590" max="3590" width="22" customWidth="1"/>
    <col min="3841" max="3841" width="5.33203125" customWidth="1"/>
    <col min="3842" max="3842" width="31.109375" customWidth="1"/>
    <col min="3843" max="3843" width="14.44140625" customWidth="1"/>
    <col min="3844" max="3844" width="20.5546875" customWidth="1"/>
    <col min="3845" max="3845" width="25.21875" customWidth="1"/>
    <col min="3846" max="3846" width="22" customWidth="1"/>
    <col min="4097" max="4097" width="5.33203125" customWidth="1"/>
    <col min="4098" max="4098" width="31.109375" customWidth="1"/>
    <col min="4099" max="4099" width="14.44140625" customWidth="1"/>
    <col min="4100" max="4100" width="20.5546875" customWidth="1"/>
    <col min="4101" max="4101" width="25.21875" customWidth="1"/>
    <col min="4102" max="4102" width="22" customWidth="1"/>
    <col min="4353" max="4353" width="5.33203125" customWidth="1"/>
    <col min="4354" max="4354" width="31.109375" customWidth="1"/>
    <col min="4355" max="4355" width="14.44140625" customWidth="1"/>
    <col min="4356" max="4356" width="20.5546875" customWidth="1"/>
    <col min="4357" max="4357" width="25.21875" customWidth="1"/>
    <col min="4358" max="4358" width="22" customWidth="1"/>
    <col min="4609" max="4609" width="5.33203125" customWidth="1"/>
    <col min="4610" max="4610" width="31.109375" customWidth="1"/>
    <col min="4611" max="4611" width="14.44140625" customWidth="1"/>
    <col min="4612" max="4612" width="20.5546875" customWidth="1"/>
    <col min="4613" max="4613" width="25.21875" customWidth="1"/>
    <col min="4614" max="4614" width="22" customWidth="1"/>
    <col min="4865" max="4865" width="5.33203125" customWidth="1"/>
    <col min="4866" max="4866" width="31.109375" customWidth="1"/>
    <col min="4867" max="4867" width="14.44140625" customWidth="1"/>
    <col min="4868" max="4868" width="20.5546875" customWidth="1"/>
    <col min="4869" max="4869" width="25.21875" customWidth="1"/>
    <col min="4870" max="4870" width="22" customWidth="1"/>
    <col min="5121" max="5121" width="5.33203125" customWidth="1"/>
    <col min="5122" max="5122" width="31.109375" customWidth="1"/>
    <col min="5123" max="5123" width="14.44140625" customWidth="1"/>
    <col min="5124" max="5124" width="20.5546875" customWidth="1"/>
    <col min="5125" max="5125" width="25.21875" customWidth="1"/>
    <col min="5126" max="5126" width="22" customWidth="1"/>
    <col min="5377" max="5377" width="5.33203125" customWidth="1"/>
    <col min="5378" max="5378" width="31.109375" customWidth="1"/>
    <col min="5379" max="5379" width="14.44140625" customWidth="1"/>
    <col min="5380" max="5380" width="20.5546875" customWidth="1"/>
    <col min="5381" max="5381" width="25.21875" customWidth="1"/>
    <col min="5382" max="5382" width="22" customWidth="1"/>
    <col min="5633" max="5633" width="5.33203125" customWidth="1"/>
    <col min="5634" max="5634" width="31.109375" customWidth="1"/>
    <col min="5635" max="5635" width="14.44140625" customWidth="1"/>
    <col min="5636" max="5636" width="20.5546875" customWidth="1"/>
    <col min="5637" max="5637" width="25.21875" customWidth="1"/>
    <col min="5638" max="5638" width="22" customWidth="1"/>
    <col min="5889" max="5889" width="5.33203125" customWidth="1"/>
    <col min="5890" max="5890" width="31.109375" customWidth="1"/>
    <col min="5891" max="5891" width="14.44140625" customWidth="1"/>
    <col min="5892" max="5892" width="20.5546875" customWidth="1"/>
    <col min="5893" max="5893" width="25.21875" customWidth="1"/>
    <col min="5894" max="5894" width="22" customWidth="1"/>
    <col min="6145" max="6145" width="5.33203125" customWidth="1"/>
    <col min="6146" max="6146" width="31.109375" customWidth="1"/>
    <col min="6147" max="6147" width="14.44140625" customWidth="1"/>
    <col min="6148" max="6148" width="20.5546875" customWidth="1"/>
    <col min="6149" max="6149" width="25.21875" customWidth="1"/>
    <col min="6150" max="6150" width="22" customWidth="1"/>
    <col min="6401" max="6401" width="5.33203125" customWidth="1"/>
    <col min="6402" max="6402" width="31.109375" customWidth="1"/>
    <col min="6403" max="6403" width="14.44140625" customWidth="1"/>
    <col min="6404" max="6404" width="20.5546875" customWidth="1"/>
    <col min="6405" max="6405" width="25.21875" customWidth="1"/>
    <col min="6406" max="6406" width="22" customWidth="1"/>
    <col min="6657" max="6657" width="5.33203125" customWidth="1"/>
    <col min="6658" max="6658" width="31.109375" customWidth="1"/>
    <col min="6659" max="6659" width="14.44140625" customWidth="1"/>
    <col min="6660" max="6660" width="20.5546875" customWidth="1"/>
    <col min="6661" max="6661" width="25.21875" customWidth="1"/>
    <col min="6662" max="6662" width="22" customWidth="1"/>
    <col min="6913" max="6913" width="5.33203125" customWidth="1"/>
    <col min="6914" max="6914" width="31.109375" customWidth="1"/>
    <col min="6915" max="6915" width="14.44140625" customWidth="1"/>
    <col min="6916" max="6916" width="20.5546875" customWidth="1"/>
    <col min="6917" max="6917" width="25.21875" customWidth="1"/>
    <col min="6918" max="6918" width="22" customWidth="1"/>
    <col min="7169" max="7169" width="5.33203125" customWidth="1"/>
    <col min="7170" max="7170" width="31.109375" customWidth="1"/>
    <col min="7171" max="7171" width="14.44140625" customWidth="1"/>
    <col min="7172" max="7172" width="20.5546875" customWidth="1"/>
    <col min="7173" max="7173" width="25.21875" customWidth="1"/>
    <col min="7174" max="7174" width="22" customWidth="1"/>
    <col min="7425" max="7425" width="5.33203125" customWidth="1"/>
    <col min="7426" max="7426" width="31.109375" customWidth="1"/>
    <col min="7427" max="7427" width="14.44140625" customWidth="1"/>
    <col min="7428" max="7428" width="20.5546875" customWidth="1"/>
    <col min="7429" max="7429" width="25.21875" customWidth="1"/>
    <col min="7430" max="7430" width="22" customWidth="1"/>
    <col min="7681" max="7681" width="5.33203125" customWidth="1"/>
    <col min="7682" max="7682" width="31.109375" customWidth="1"/>
    <col min="7683" max="7683" width="14.44140625" customWidth="1"/>
    <col min="7684" max="7684" width="20.5546875" customWidth="1"/>
    <col min="7685" max="7685" width="25.21875" customWidth="1"/>
    <col min="7686" max="7686" width="22" customWidth="1"/>
    <col min="7937" max="7937" width="5.33203125" customWidth="1"/>
    <col min="7938" max="7938" width="31.109375" customWidth="1"/>
    <col min="7939" max="7939" width="14.44140625" customWidth="1"/>
    <col min="7940" max="7940" width="20.5546875" customWidth="1"/>
    <col min="7941" max="7941" width="25.21875" customWidth="1"/>
    <col min="7942" max="7942" width="22" customWidth="1"/>
    <col min="8193" max="8193" width="5.33203125" customWidth="1"/>
    <col min="8194" max="8194" width="31.109375" customWidth="1"/>
    <col min="8195" max="8195" width="14.44140625" customWidth="1"/>
    <col min="8196" max="8196" width="20.5546875" customWidth="1"/>
    <col min="8197" max="8197" width="25.21875" customWidth="1"/>
    <col min="8198" max="8198" width="22" customWidth="1"/>
    <col min="8449" max="8449" width="5.33203125" customWidth="1"/>
    <col min="8450" max="8450" width="31.109375" customWidth="1"/>
    <col min="8451" max="8451" width="14.44140625" customWidth="1"/>
    <col min="8452" max="8452" width="20.5546875" customWidth="1"/>
    <col min="8453" max="8453" width="25.21875" customWidth="1"/>
    <col min="8454" max="8454" width="22" customWidth="1"/>
    <col min="8705" max="8705" width="5.33203125" customWidth="1"/>
    <col min="8706" max="8706" width="31.109375" customWidth="1"/>
    <col min="8707" max="8707" width="14.44140625" customWidth="1"/>
    <col min="8708" max="8708" width="20.5546875" customWidth="1"/>
    <col min="8709" max="8709" width="25.21875" customWidth="1"/>
    <col min="8710" max="8710" width="22" customWidth="1"/>
    <col min="8961" max="8961" width="5.33203125" customWidth="1"/>
    <col min="8962" max="8962" width="31.109375" customWidth="1"/>
    <col min="8963" max="8963" width="14.44140625" customWidth="1"/>
    <col min="8964" max="8964" width="20.5546875" customWidth="1"/>
    <col min="8965" max="8965" width="25.21875" customWidth="1"/>
    <col min="8966" max="8966" width="22" customWidth="1"/>
    <col min="9217" max="9217" width="5.33203125" customWidth="1"/>
    <col min="9218" max="9218" width="31.109375" customWidth="1"/>
    <col min="9219" max="9219" width="14.44140625" customWidth="1"/>
    <col min="9220" max="9220" width="20.5546875" customWidth="1"/>
    <col min="9221" max="9221" width="25.21875" customWidth="1"/>
    <col min="9222" max="9222" width="22" customWidth="1"/>
    <col min="9473" max="9473" width="5.33203125" customWidth="1"/>
    <col min="9474" max="9474" width="31.109375" customWidth="1"/>
    <col min="9475" max="9475" width="14.44140625" customWidth="1"/>
    <col min="9476" max="9476" width="20.5546875" customWidth="1"/>
    <col min="9477" max="9477" width="25.21875" customWidth="1"/>
    <col min="9478" max="9478" width="22" customWidth="1"/>
    <col min="9729" max="9729" width="5.33203125" customWidth="1"/>
    <col min="9730" max="9730" width="31.109375" customWidth="1"/>
    <col min="9731" max="9731" width="14.44140625" customWidth="1"/>
    <col min="9732" max="9732" width="20.5546875" customWidth="1"/>
    <col min="9733" max="9733" width="25.21875" customWidth="1"/>
    <col min="9734" max="9734" width="22" customWidth="1"/>
    <col min="9985" max="9985" width="5.33203125" customWidth="1"/>
    <col min="9986" max="9986" width="31.109375" customWidth="1"/>
    <col min="9987" max="9987" width="14.44140625" customWidth="1"/>
    <col min="9988" max="9988" width="20.5546875" customWidth="1"/>
    <col min="9989" max="9989" width="25.21875" customWidth="1"/>
    <col min="9990" max="9990" width="22" customWidth="1"/>
    <col min="10241" max="10241" width="5.33203125" customWidth="1"/>
    <col min="10242" max="10242" width="31.109375" customWidth="1"/>
    <col min="10243" max="10243" width="14.44140625" customWidth="1"/>
    <col min="10244" max="10244" width="20.5546875" customWidth="1"/>
    <col min="10245" max="10245" width="25.21875" customWidth="1"/>
    <col min="10246" max="10246" width="22" customWidth="1"/>
    <col min="10497" max="10497" width="5.33203125" customWidth="1"/>
    <col min="10498" max="10498" width="31.109375" customWidth="1"/>
    <col min="10499" max="10499" width="14.44140625" customWidth="1"/>
    <col min="10500" max="10500" width="20.5546875" customWidth="1"/>
    <col min="10501" max="10501" width="25.21875" customWidth="1"/>
    <col min="10502" max="10502" width="22" customWidth="1"/>
    <col min="10753" max="10753" width="5.33203125" customWidth="1"/>
    <col min="10754" max="10754" width="31.109375" customWidth="1"/>
    <col min="10755" max="10755" width="14.44140625" customWidth="1"/>
    <col min="10756" max="10756" width="20.5546875" customWidth="1"/>
    <col min="10757" max="10757" width="25.21875" customWidth="1"/>
    <col min="10758" max="10758" width="22" customWidth="1"/>
    <col min="11009" max="11009" width="5.33203125" customWidth="1"/>
    <col min="11010" max="11010" width="31.109375" customWidth="1"/>
    <col min="11011" max="11011" width="14.44140625" customWidth="1"/>
    <col min="11012" max="11012" width="20.5546875" customWidth="1"/>
    <col min="11013" max="11013" width="25.21875" customWidth="1"/>
    <col min="11014" max="11014" width="22" customWidth="1"/>
    <col min="11265" max="11265" width="5.33203125" customWidth="1"/>
    <col min="11266" max="11266" width="31.109375" customWidth="1"/>
    <col min="11267" max="11267" width="14.44140625" customWidth="1"/>
    <col min="11268" max="11268" width="20.5546875" customWidth="1"/>
    <col min="11269" max="11269" width="25.21875" customWidth="1"/>
    <col min="11270" max="11270" width="22" customWidth="1"/>
    <col min="11521" max="11521" width="5.33203125" customWidth="1"/>
    <col min="11522" max="11522" width="31.109375" customWidth="1"/>
    <col min="11523" max="11523" width="14.44140625" customWidth="1"/>
    <col min="11524" max="11524" width="20.5546875" customWidth="1"/>
    <col min="11525" max="11525" width="25.21875" customWidth="1"/>
    <col min="11526" max="11526" width="22" customWidth="1"/>
    <col min="11777" max="11777" width="5.33203125" customWidth="1"/>
    <col min="11778" max="11778" width="31.109375" customWidth="1"/>
    <col min="11779" max="11779" width="14.44140625" customWidth="1"/>
    <col min="11780" max="11780" width="20.5546875" customWidth="1"/>
    <col min="11781" max="11781" width="25.21875" customWidth="1"/>
    <col min="11782" max="11782" width="22" customWidth="1"/>
    <col min="12033" max="12033" width="5.33203125" customWidth="1"/>
    <col min="12034" max="12034" width="31.109375" customWidth="1"/>
    <col min="12035" max="12035" width="14.44140625" customWidth="1"/>
    <col min="12036" max="12036" width="20.5546875" customWidth="1"/>
    <col min="12037" max="12037" width="25.21875" customWidth="1"/>
    <col min="12038" max="12038" width="22" customWidth="1"/>
    <col min="12289" max="12289" width="5.33203125" customWidth="1"/>
    <col min="12290" max="12290" width="31.109375" customWidth="1"/>
    <col min="12291" max="12291" width="14.44140625" customWidth="1"/>
    <col min="12292" max="12292" width="20.5546875" customWidth="1"/>
    <col min="12293" max="12293" width="25.21875" customWidth="1"/>
    <col min="12294" max="12294" width="22" customWidth="1"/>
    <col min="12545" max="12545" width="5.33203125" customWidth="1"/>
    <col min="12546" max="12546" width="31.109375" customWidth="1"/>
    <col min="12547" max="12547" width="14.44140625" customWidth="1"/>
    <col min="12548" max="12548" width="20.5546875" customWidth="1"/>
    <col min="12549" max="12549" width="25.21875" customWidth="1"/>
    <col min="12550" max="12550" width="22" customWidth="1"/>
    <col min="12801" max="12801" width="5.33203125" customWidth="1"/>
    <col min="12802" max="12802" width="31.109375" customWidth="1"/>
    <col min="12803" max="12803" width="14.44140625" customWidth="1"/>
    <col min="12804" max="12804" width="20.5546875" customWidth="1"/>
    <col min="12805" max="12805" width="25.21875" customWidth="1"/>
    <col min="12806" max="12806" width="22" customWidth="1"/>
    <col min="13057" max="13057" width="5.33203125" customWidth="1"/>
    <col min="13058" max="13058" width="31.109375" customWidth="1"/>
    <col min="13059" max="13059" width="14.44140625" customWidth="1"/>
    <col min="13060" max="13060" width="20.5546875" customWidth="1"/>
    <col min="13061" max="13061" width="25.21875" customWidth="1"/>
    <col min="13062" max="13062" width="22" customWidth="1"/>
    <col min="13313" max="13313" width="5.33203125" customWidth="1"/>
    <col min="13314" max="13314" width="31.109375" customWidth="1"/>
    <col min="13315" max="13315" width="14.44140625" customWidth="1"/>
    <col min="13316" max="13316" width="20.5546875" customWidth="1"/>
    <col min="13317" max="13317" width="25.21875" customWidth="1"/>
    <col min="13318" max="13318" width="22" customWidth="1"/>
    <col min="13569" max="13569" width="5.33203125" customWidth="1"/>
    <col min="13570" max="13570" width="31.109375" customWidth="1"/>
    <col min="13571" max="13571" width="14.44140625" customWidth="1"/>
    <col min="13572" max="13572" width="20.5546875" customWidth="1"/>
    <col min="13573" max="13573" width="25.21875" customWidth="1"/>
    <col min="13574" max="13574" width="22" customWidth="1"/>
    <col min="13825" max="13825" width="5.33203125" customWidth="1"/>
    <col min="13826" max="13826" width="31.109375" customWidth="1"/>
    <col min="13827" max="13827" width="14.44140625" customWidth="1"/>
    <col min="13828" max="13828" width="20.5546875" customWidth="1"/>
    <col min="13829" max="13829" width="25.21875" customWidth="1"/>
    <col min="13830" max="13830" width="22" customWidth="1"/>
    <col min="14081" max="14081" width="5.33203125" customWidth="1"/>
    <col min="14082" max="14082" width="31.109375" customWidth="1"/>
    <col min="14083" max="14083" width="14.44140625" customWidth="1"/>
    <col min="14084" max="14084" width="20.5546875" customWidth="1"/>
    <col min="14085" max="14085" width="25.21875" customWidth="1"/>
    <col min="14086" max="14086" width="22" customWidth="1"/>
    <col min="14337" max="14337" width="5.33203125" customWidth="1"/>
    <col min="14338" max="14338" width="31.109375" customWidth="1"/>
    <col min="14339" max="14339" width="14.44140625" customWidth="1"/>
    <col min="14340" max="14340" width="20.5546875" customWidth="1"/>
    <col min="14341" max="14341" width="25.21875" customWidth="1"/>
    <col min="14342" max="14342" width="22" customWidth="1"/>
    <col min="14593" max="14593" width="5.33203125" customWidth="1"/>
    <col min="14594" max="14594" width="31.109375" customWidth="1"/>
    <col min="14595" max="14595" width="14.44140625" customWidth="1"/>
    <col min="14596" max="14596" width="20.5546875" customWidth="1"/>
    <col min="14597" max="14597" width="25.21875" customWidth="1"/>
    <col min="14598" max="14598" width="22" customWidth="1"/>
    <col min="14849" max="14849" width="5.33203125" customWidth="1"/>
    <col min="14850" max="14850" width="31.109375" customWidth="1"/>
    <col min="14851" max="14851" width="14.44140625" customWidth="1"/>
    <col min="14852" max="14852" width="20.5546875" customWidth="1"/>
    <col min="14853" max="14853" width="25.21875" customWidth="1"/>
    <col min="14854" max="14854" width="22" customWidth="1"/>
    <col min="15105" max="15105" width="5.33203125" customWidth="1"/>
    <col min="15106" max="15106" width="31.109375" customWidth="1"/>
    <col min="15107" max="15107" width="14.44140625" customWidth="1"/>
    <col min="15108" max="15108" width="20.5546875" customWidth="1"/>
    <col min="15109" max="15109" width="25.21875" customWidth="1"/>
    <col min="15110" max="15110" width="22" customWidth="1"/>
    <col min="15361" max="15361" width="5.33203125" customWidth="1"/>
    <col min="15362" max="15362" width="31.109375" customWidth="1"/>
    <col min="15363" max="15363" width="14.44140625" customWidth="1"/>
    <col min="15364" max="15364" width="20.5546875" customWidth="1"/>
    <col min="15365" max="15365" width="25.21875" customWidth="1"/>
    <col min="15366" max="15366" width="22" customWidth="1"/>
    <col min="15617" max="15617" width="5.33203125" customWidth="1"/>
    <col min="15618" max="15618" width="31.109375" customWidth="1"/>
    <col min="15619" max="15619" width="14.44140625" customWidth="1"/>
    <col min="15620" max="15620" width="20.5546875" customWidth="1"/>
    <col min="15621" max="15621" width="25.21875" customWidth="1"/>
    <col min="15622" max="15622" width="22" customWidth="1"/>
    <col min="15873" max="15873" width="5.33203125" customWidth="1"/>
    <col min="15874" max="15874" width="31.109375" customWidth="1"/>
    <col min="15875" max="15875" width="14.44140625" customWidth="1"/>
    <col min="15876" max="15876" width="20.5546875" customWidth="1"/>
    <col min="15877" max="15877" width="25.21875" customWidth="1"/>
    <col min="15878" max="15878" width="22" customWidth="1"/>
    <col min="16129" max="16129" width="5.33203125" customWidth="1"/>
    <col min="16130" max="16130" width="31.109375" customWidth="1"/>
    <col min="16131" max="16131" width="14.44140625" customWidth="1"/>
    <col min="16132" max="16132" width="20.5546875" customWidth="1"/>
    <col min="16133" max="16133" width="25.21875" customWidth="1"/>
    <col min="16134" max="16134" width="22" customWidth="1"/>
  </cols>
  <sheetData>
    <row r="1" spans="1:9" ht="15.6" x14ac:dyDescent="0.3">
      <c r="A1" s="412" t="s">
        <v>266</v>
      </c>
      <c r="B1" s="425"/>
      <c r="C1" s="425"/>
      <c r="D1" s="425"/>
      <c r="E1" s="425"/>
      <c r="F1" s="425"/>
      <c r="G1" s="425"/>
      <c r="H1" s="425"/>
      <c r="I1" s="425"/>
    </row>
    <row r="2" spans="1:9" ht="16.2" thickBot="1" x14ac:dyDescent="0.35">
      <c r="A2" s="203"/>
      <c r="D2" s="426" t="s">
        <v>267</v>
      </c>
      <c r="E2" s="366"/>
      <c r="F2" s="366"/>
    </row>
    <row r="3" spans="1:9" ht="13.8" thickBot="1" x14ac:dyDescent="0.3">
      <c r="A3" s="369" t="s">
        <v>159</v>
      </c>
      <c r="B3" s="369" t="s">
        <v>212</v>
      </c>
      <c r="C3" s="369" t="s">
        <v>268</v>
      </c>
      <c r="D3" s="375" t="s">
        <v>244</v>
      </c>
      <c r="E3" s="403"/>
      <c r="F3" s="404"/>
    </row>
    <row r="4" spans="1:9" ht="31.8" thickBot="1" x14ac:dyDescent="0.3">
      <c r="A4" s="378"/>
      <c r="B4" s="378"/>
      <c r="C4" s="378"/>
      <c r="D4" s="165" t="s">
        <v>245</v>
      </c>
      <c r="E4" s="214" t="s">
        <v>190</v>
      </c>
      <c r="F4" s="193" t="s">
        <v>217</v>
      </c>
    </row>
    <row r="5" spans="1:9" ht="16.2" thickBot="1" x14ac:dyDescent="0.3">
      <c r="A5" s="176">
        <v>1</v>
      </c>
      <c r="B5" s="165">
        <v>2</v>
      </c>
      <c r="C5" s="165">
        <v>3</v>
      </c>
      <c r="D5" s="165">
        <v>4</v>
      </c>
      <c r="E5" s="215">
        <v>5</v>
      </c>
      <c r="F5" s="216">
        <v>6</v>
      </c>
    </row>
    <row r="6" spans="1:9" ht="31.8" thickBot="1" x14ac:dyDescent="0.3">
      <c r="A6" s="176">
        <v>1</v>
      </c>
      <c r="B6" s="170" t="s">
        <v>269</v>
      </c>
      <c r="C6" s="165">
        <v>1</v>
      </c>
      <c r="D6" s="166">
        <v>300</v>
      </c>
      <c r="E6" s="167">
        <v>0</v>
      </c>
      <c r="F6" s="208">
        <v>0</v>
      </c>
    </row>
    <row r="7" spans="1:9" ht="16.2" thickBot="1" x14ac:dyDescent="0.3">
      <c r="A7" s="176">
        <v>2</v>
      </c>
      <c r="B7" s="170" t="s">
        <v>272</v>
      </c>
      <c r="C7" s="165">
        <v>1</v>
      </c>
      <c r="D7" s="166">
        <v>15000</v>
      </c>
      <c r="E7" s="427">
        <v>0</v>
      </c>
      <c r="F7" s="167">
        <v>0</v>
      </c>
    </row>
    <row r="8" spans="1:9" ht="16.2" thickBot="1" x14ac:dyDescent="0.3">
      <c r="A8" s="176">
        <v>3</v>
      </c>
      <c r="B8" s="170" t="s">
        <v>273</v>
      </c>
      <c r="C8" s="165">
        <v>1</v>
      </c>
      <c r="D8" s="166">
        <v>12500</v>
      </c>
      <c r="E8" s="427">
        <v>0</v>
      </c>
      <c r="F8" s="167">
        <v>0</v>
      </c>
    </row>
    <row r="9" spans="1:9" ht="16.2" thickBot="1" x14ac:dyDescent="0.3">
      <c r="A9" s="176"/>
      <c r="B9" s="209" t="s">
        <v>183</v>
      </c>
      <c r="C9" s="165" t="s">
        <v>184</v>
      </c>
      <c r="D9" s="166">
        <f>D6+D7+D8</f>
        <v>27800</v>
      </c>
      <c r="E9" s="427">
        <v>0</v>
      </c>
      <c r="F9" s="167">
        <v>0</v>
      </c>
    </row>
    <row r="11" spans="1:9" ht="16.2" thickBot="1" x14ac:dyDescent="0.35">
      <c r="A11" s="203"/>
      <c r="D11" s="426" t="s">
        <v>270</v>
      </c>
      <c r="E11" s="366"/>
      <c r="F11" s="366"/>
    </row>
    <row r="12" spans="1:9" ht="13.8" thickBot="1" x14ac:dyDescent="0.3">
      <c r="A12" s="369" t="s">
        <v>159</v>
      </c>
      <c r="B12" s="369" t="s">
        <v>212</v>
      </c>
      <c r="C12" s="369" t="s">
        <v>268</v>
      </c>
      <c r="D12" s="375" t="s">
        <v>244</v>
      </c>
      <c r="E12" s="403"/>
      <c r="F12" s="404"/>
    </row>
    <row r="13" spans="1:9" ht="31.8" thickBot="1" x14ac:dyDescent="0.3">
      <c r="A13" s="378"/>
      <c r="B13" s="378"/>
      <c r="C13" s="378"/>
      <c r="D13" s="165" t="s">
        <v>245</v>
      </c>
      <c r="E13" s="214" t="s">
        <v>190</v>
      </c>
      <c r="F13" s="193" t="s">
        <v>217</v>
      </c>
    </row>
    <row r="14" spans="1:9" ht="16.2" thickBot="1" x14ac:dyDescent="0.3">
      <c r="A14" s="176">
        <v>1</v>
      </c>
      <c r="B14" s="165">
        <v>2</v>
      </c>
      <c r="C14" s="165">
        <v>3</v>
      </c>
      <c r="D14" s="165">
        <v>4</v>
      </c>
      <c r="E14" s="215">
        <v>5</v>
      </c>
      <c r="F14" s="216">
        <v>6</v>
      </c>
    </row>
    <row r="15" spans="1:9" ht="16.2" thickBot="1" x14ac:dyDescent="0.3">
      <c r="A15" s="176">
        <v>1</v>
      </c>
      <c r="B15" s="170" t="s">
        <v>271</v>
      </c>
      <c r="C15" s="165">
        <v>1</v>
      </c>
      <c r="D15" s="166">
        <v>1200</v>
      </c>
      <c r="E15" s="167">
        <v>0</v>
      </c>
      <c r="F15" s="208">
        <v>0</v>
      </c>
    </row>
    <row r="16" spans="1:9" ht="31.8" thickBot="1" x14ac:dyDescent="0.3">
      <c r="A16" s="176">
        <v>2</v>
      </c>
      <c r="B16" s="170" t="s">
        <v>274</v>
      </c>
      <c r="C16" s="165">
        <v>1</v>
      </c>
      <c r="D16" s="166">
        <v>6501.68</v>
      </c>
      <c r="E16" s="427">
        <v>0</v>
      </c>
      <c r="F16" s="167"/>
    </row>
    <row r="17" spans="1:6" ht="16.2" thickBot="1" x14ac:dyDescent="0.3">
      <c r="A17" s="176"/>
      <c r="B17" s="209" t="s">
        <v>183</v>
      </c>
      <c r="C17" s="165" t="s">
        <v>184</v>
      </c>
      <c r="D17" s="166">
        <f>D15+D16</f>
        <v>7701.68</v>
      </c>
      <c r="E17" s="427">
        <v>0</v>
      </c>
      <c r="F17" s="167">
        <v>0</v>
      </c>
    </row>
  </sheetData>
  <mergeCells count="11">
    <mergeCell ref="D11:F11"/>
    <mergeCell ref="A12:A13"/>
    <mergeCell ref="B12:B13"/>
    <mergeCell ref="C12:C13"/>
    <mergeCell ref="D12:F12"/>
    <mergeCell ref="A1:I1"/>
    <mergeCell ref="D2:F2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0" sqref="F20"/>
    </sheetView>
  </sheetViews>
  <sheetFormatPr defaultRowHeight="13.2" x14ac:dyDescent="0.25"/>
  <cols>
    <col min="2" max="2" width="21.6640625" customWidth="1"/>
    <col min="4" max="4" width="17.109375" customWidth="1"/>
    <col min="5" max="5" width="18.6640625" customWidth="1"/>
    <col min="6" max="6" width="25.109375" customWidth="1"/>
    <col min="7" max="7" width="26.6640625" customWidth="1"/>
  </cols>
  <sheetData>
    <row r="1" spans="1:7" x14ac:dyDescent="0.25">
      <c r="A1" s="392" t="s">
        <v>247</v>
      </c>
      <c r="B1" s="406"/>
      <c r="C1" s="406"/>
      <c r="D1" s="406"/>
      <c r="E1" s="406"/>
      <c r="F1" s="225"/>
      <c r="G1" s="225"/>
    </row>
    <row r="2" spans="1:7" ht="24.6" customHeight="1" x14ac:dyDescent="0.25">
      <c r="A2" s="225"/>
      <c r="B2" s="225"/>
      <c r="C2" s="225"/>
      <c r="D2" s="225"/>
      <c r="E2" s="225"/>
      <c r="F2" s="225"/>
      <c r="G2" s="225"/>
    </row>
    <row r="3" spans="1:7" ht="16.2" thickBot="1" x14ac:dyDescent="0.3">
      <c r="A3" s="203"/>
      <c r="E3" s="415" t="s">
        <v>263</v>
      </c>
      <c r="F3" s="366"/>
      <c r="G3" s="366"/>
    </row>
    <row r="4" spans="1:7" ht="13.8" thickBot="1" x14ac:dyDescent="0.3">
      <c r="A4" s="369" t="s">
        <v>159</v>
      </c>
      <c r="B4" s="369" t="s">
        <v>212</v>
      </c>
      <c r="C4" s="369" t="s">
        <v>249</v>
      </c>
      <c r="D4" s="369" t="s">
        <v>250</v>
      </c>
      <c r="E4" s="372" t="s">
        <v>235</v>
      </c>
      <c r="F4" s="410"/>
      <c r="G4" s="411"/>
    </row>
    <row r="5" spans="1:7" ht="31.8" thickBot="1" x14ac:dyDescent="0.3">
      <c r="A5" s="378"/>
      <c r="B5" s="378"/>
      <c r="C5" s="378"/>
      <c r="D5" s="378"/>
      <c r="E5" s="169" t="s">
        <v>245</v>
      </c>
      <c r="F5" s="214" t="s">
        <v>190</v>
      </c>
      <c r="G5" s="193" t="s">
        <v>217</v>
      </c>
    </row>
    <row r="6" spans="1:7" ht="16.2" thickBot="1" x14ac:dyDescent="0.3">
      <c r="A6" s="176"/>
      <c r="B6" s="165">
        <v>1</v>
      </c>
      <c r="C6" s="165">
        <v>2</v>
      </c>
      <c r="D6" s="165">
        <v>3</v>
      </c>
      <c r="E6" s="165">
        <v>4</v>
      </c>
      <c r="F6" s="219">
        <v>5</v>
      </c>
      <c r="G6" s="220">
        <v>6</v>
      </c>
    </row>
    <row r="7" spans="1:7" ht="16.2" thickBot="1" x14ac:dyDescent="0.3">
      <c r="A7" s="176">
        <v>1</v>
      </c>
      <c r="B7" s="221" t="s">
        <v>264</v>
      </c>
      <c r="C7" s="165">
        <v>20</v>
      </c>
      <c r="D7" s="166">
        <v>2687.5</v>
      </c>
      <c r="E7" s="166">
        <v>47458</v>
      </c>
      <c r="F7" s="166">
        <v>0</v>
      </c>
      <c r="G7" s="166">
        <v>0</v>
      </c>
    </row>
    <row r="8" spans="1:7" ht="16.2" thickBot="1" x14ac:dyDescent="0.3">
      <c r="A8" s="176">
        <v>2</v>
      </c>
      <c r="B8" s="221" t="s">
        <v>208</v>
      </c>
      <c r="C8" s="165" t="s">
        <v>208</v>
      </c>
      <c r="D8" s="166" t="s">
        <v>208</v>
      </c>
      <c r="E8" s="166">
        <v>0</v>
      </c>
      <c r="F8" s="166">
        <v>0</v>
      </c>
      <c r="G8" s="166">
        <v>0</v>
      </c>
    </row>
    <row r="9" spans="1:7" ht="16.2" thickBot="1" x14ac:dyDescent="0.3">
      <c r="A9" s="176"/>
      <c r="B9" s="209" t="s">
        <v>183</v>
      </c>
      <c r="C9" s="165"/>
      <c r="D9" s="165" t="s">
        <v>184</v>
      </c>
      <c r="E9" s="166">
        <f>E7+E8</f>
        <v>47458</v>
      </c>
      <c r="F9" s="166">
        <f>F7+F8</f>
        <v>0</v>
      </c>
      <c r="G9" s="166">
        <f>G7</f>
        <v>0</v>
      </c>
    </row>
  </sheetData>
  <mergeCells count="7">
    <mergeCell ref="E3:G3"/>
    <mergeCell ref="A4:A5"/>
    <mergeCell ref="B4:B5"/>
    <mergeCell ref="C4:C5"/>
    <mergeCell ref="D4:D5"/>
    <mergeCell ref="E4:G4"/>
    <mergeCell ref="A1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E12" sqref="E12"/>
    </sheetView>
  </sheetViews>
  <sheetFormatPr defaultRowHeight="13.2" x14ac:dyDescent="0.25"/>
  <cols>
    <col min="1" max="1" width="3.88671875" customWidth="1"/>
    <col min="2" max="2" width="19.88671875" customWidth="1"/>
    <col min="3" max="3" width="12.44140625" customWidth="1"/>
    <col min="4" max="4" width="16.6640625" customWidth="1"/>
    <col min="5" max="5" width="20.109375" customWidth="1"/>
    <col min="6" max="6" width="21" customWidth="1"/>
    <col min="7" max="7" width="24.44140625" customWidth="1"/>
  </cols>
  <sheetData>
    <row r="1" spans="1:9" ht="15.6" x14ac:dyDescent="0.3">
      <c r="A1" s="392" t="s">
        <v>247</v>
      </c>
      <c r="B1" s="406"/>
      <c r="C1" s="406"/>
      <c r="D1" s="406"/>
      <c r="E1" s="406"/>
      <c r="F1" s="263"/>
      <c r="G1" s="263"/>
      <c r="H1" s="218"/>
      <c r="I1" s="218"/>
    </row>
    <row r="2" spans="1:9" ht="19.2" customHeight="1" x14ac:dyDescent="0.25">
      <c r="A2" s="263"/>
      <c r="B2" s="263"/>
      <c r="C2" s="263"/>
      <c r="D2" s="263"/>
      <c r="E2" s="263"/>
      <c r="F2" s="263"/>
      <c r="G2" s="263"/>
    </row>
    <row r="3" spans="1:9" ht="16.2" thickBot="1" x14ac:dyDescent="0.3">
      <c r="A3" s="203"/>
      <c r="E3" s="415" t="s">
        <v>248</v>
      </c>
      <c r="F3" s="366"/>
      <c r="G3" s="366"/>
    </row>
    <row r="4" spans="1:9" ht="13.8" thickBot="1" x14ac:dyDescent="0.3">
      <c r="A4" s="369" t="s">
        <v>159</v>
      </c>
      <c r="B4" s="369" t="s">
        <v>212</v>
      </c>
      <c r="C4" s="369" t="s">
        <v>249</v>
      </c>
      <c r="D4" s="369" t="s">
        <v>250</v>
      </c>
      <c r="E4" s="372" t="s">
        <v>235</v>
      </c>
      <c r="F4" s="410"/>
      <c r="G4" s="411"/>
    </row>
    <row r="5" spans="1:9" ht="31.8" thickBot="1" x14ac:dyDescent="0.3">
      <c r="A5" s="378"/>
      <c r="B5" s="378"/>
      <c r="C5" s="378"/>
      <c r="D5" s="378"/>
      <c r="E5" s="169" t="s">
        <v>245</v>
      </c>
      <c r="F5" s="214" t="s">
        <v>190</v>
      </c>
      <c r="G5" s="193" t="s">
        <v>217</v>
      </c>
    </row>
    <row r="6" spans="1:9" ht="16.2" thickBot="1" x14ac:dyDescent="0.3">
      <c r="A6" s="164"/>
      <c r="B6" s="165">
        <v>1</v>
      </c>
      <c r="C6" s="165">
        <v>2</v>
      </c>
      <c r="D6" s="165">
        <v>3</v>
      </c>
      <c r="E6" s="165">
        <v>4</v>
      </c>
      <c r="F6" s="219">
        <v>5</v>
      </c>
      <c r="G6" s="220">
        <v>6</v>
      </c>
    </row>
    <row r="7" spans="1:9" ht="16.2" thickBot="1" x14ac:dyDescent="0.3">
      <c r="A7" s="164">
        <v>1</v>
      </c>
      <c r="B7" s="221" t="s">
        <v>251</v>
      </c>
      <c r="C7" s="165" t="s">
        <v>275</v>
      </c>
      <c r="D7" s="166">
        <v>38</v>
      </c>
      <c r="E7" s="166">
        <v>24300</v>
      </c>
      <c r="F7" s="166">
        <v>32000</v>
      </c>
      <c r="G7" s="166">
        <v>0</v>
      </c>
    </row>
    <row r="8" spans="1:9" ht="16.2" thickBot="1" x14ac:dyDescent="0.3">
      <c r="A8" s="164"/>
      <c r="B8" s="209" t="s">
        <v>183</v>
      </c>
      <c r="C8" s="165"/>
      <c r="D8" s="165" t="s">
        <v>184</v>
      </c>
      <c r="E8" s="166">
        <f>E7</f>
        <v>24300</v>
      </c>
      <c r="F8" s="166">
        <f>F7</f>
        <v>32000</v>
      </c>
      <c r="G8" s="166">
        <f>G7</f>
        <v>0</v>
      </c>
    </row>
    <row r="10" spans="1:9" ht="16.2" thickBot="1" x14ac:dyDescent="0.3">
      <c r="A10" s="203"/>
      <c r="E10" s="415" t="s">
        <v>257</v>
      </c>
      <c r="F10" s="366"/>
      <c r="G10" s="366"/>
    </row>
    <row r="11" spans="1:9" ht="13.8" thickBot="1" x14ac:dyDescent="0.3">
      <c r="A11" s="369" t="s">
        <v>159</v>
      </c>
      <c r="B11" s="369" t="s">
        <v>212</v>
      </c>
      <c r="C11" s="369" t="s">
        <v>249</v>
      </c>
      <c r="D11" s="369" t="s">
        <v>250</v>
      </c>
      <c r="E11" s="372" t="s">
        <v>235</v>
      </c>
      <c r="F11" s="410"/>
      <c r="G11" s="411"/>
    </row>
    <row r="12" spans="1:9" ht="31.8" thickBot="1" x14ac:dyDescent="0.3">
      <c r="A12" s="378"/>
      <c r="B12" s="378"/>
      <c r="C12" s="378"/>
      <c r="D12" s="378"/>
      <c r="E12" s="169" t="s">
        <v>245</v>
      </c>
      <c r="F12" s="214" t="s">
        <v>190</v>
      </c>
      <c r="G12" s="193" t="s">
        <v>217</v>
      </c>
    </row>
    <row r="13" spans="1:9" ht="16.2" thickBot="1" x14ac:dyDescent="0.3">
      <c r="A13" s="176"/>
      <c r="B13" s="165">
        <v>1</v>
      </c>
      <c r="C13" s="165">
        <v>2</v>
      </c>
      <c r="D13" s="165">
        <v>3</v>
      </c>
      <c r="E13" s="165">
        <v>4</v>
      </c>
      <c r="F13" s="219">
        <v>5</v>
      </c>
      <c r="G13" s="220">
        <v>6</v>
      </c>
    </row>
    <row r="14" spans="1:9" ht="16.2" thickBot="1" x14ac:dyDescent="0.3">
      <c r="A14" s="176">
        <v>1</v>
      </c>
      <c r="B14" s="221" t="s">
        <v>251</v>
      </c>
      <c r="C14" s="165" t="s">
        <v>258</v>
      </c>
      <c r="D14" s="166">
        <v>38</v>
      </c>
      <c r="E14" s="166">
        <v>47874.02</v>
      </c>
      <c r="F14" s="166">
        <v>0</v>
      </c>
      <c r="G14" s="166">
        <v>0</v>
      </c>
    </row>
    <row r="15" spans="1:9" ht="16.2" thickBot="1" x14ac:dyDescent="0.3">
      <c r="A15" s="176"/>
      <c r="B15" s="209" t="s">
        <v>183</v>
      </c>
      <c r="C15" s="165"/>
      <c r="D15" s="165" t="s">
        <v>184</v>
      </c>
      <c r="E15" s="166">
        <f>E14</f>
        <v>47874.02</v>
      </c>
      <c r="F15" s="166">
        <f>F14</f>
        <v>0</v>
      </c>
      <c r="G15" s="166">
        <f>G14</f>
        <v>0</v>
      </c>
    </row>
    <row r="17" spans="1:7" ht="16.2" thickBot="1" x14ac:dyDescent="0.3">
      <c r="A17" s="203"/>
      <c r="E17" s="415" t="s">
        <v>259</v>
      </c>
      <c r="F17" s="366"/>
      <c r="G17" s="366"/>
    </row>
    <row r="18" spans="1:7" ht="13.8" thickBot="1" x14ac:dyDescent="0.3">
      <c r="A18" s="369" t="s">
        <v>159</v>
      </c>
      <c r="B18" s="369" t="s">
        <v>212</v>
      </c>
      <c r="C18" s="369" t="s">
        <v>249</v>
      </c>
      <c r="D18" s="369" t="s">
        <v>250</v>
      </c>
      <c r="E18" s="372" t="s">
        <v>235</v>
      </c>
      <c r="F18" s="410"/>
      <c r="G18" s="411"/>
    </row>
    <row r="19" spans="1:7" ht="31.8" thickBot="1" x14ac:dyDescent="0.3">
      <c r="A19" s="378"/>
      <c r="B19" s="378"/>
      <c r="C19" s="378"/>
      <c r="D19" s="378"/>
      <c r="E19" s="169" t="s">
        <v>245</v>
      </c>
      <c r="F19" s="214" t="s">
        <v>190</v>
      </c>
      <c r="G19" s="193" t="s">
        <v>217</v>
      </c>
    </row>
    <row r="20" spans="1:7" ht="16.2" thickBot="1" x14ac:dyDescent="0.3">
      <c r="A20" s="176"/>
      <c r="B20" s="165">
        <v>1</v>
      </c>
      <c r="C20" s="165">
        <v>2</v>
      </c>
      <c r="D20" s="165">
        <v>3</v>
      </c>
      <c r="E20" s="165">
        <v>4</v>
      </c>
      <c r="F20" s="219">
        <v>5</v>
      </c>
      <c r="G20" s="220">
        <v>6</v>
      </c>
    </row>
    <row r="21" spans="1:7" ht="16.2" thickBot="1" x14ac:dyDescent="0.3">
      <c r="A21" s="176">
        <v>1</v>
      </c>
      <c r="B21" s="221" t="s">
        <v>251</v>
      </c>
      <c r="C21" s="165" t="s">
        <v>261</v>
      </c>
      <c r="D21" s="166">
        <v>38</v>
      </c>
      <c r="E21" s="166">
        <v>10260</v>
      </c>
      <c r="F21" s="166">
        <v>0</v>
      </c>
      <c r="G21" s="166">
        <v>0</v>
      </c>
    </row>
    <row r="22" spans="1:7" ht="16.2" thickBot="1" x14ac:dyDescent="0.3">
      <c r="A22" s="176"/>
      <c r="B22" s="221" t="s">
        <v>260</v>
      </c>
      <c r="C22" s="165" t="s">
        <v>262</v>
      </c>
      <c r="D22" s="166">
        <v>100</v>
      </c>
      <c r="E22" s="166">
        <v>1004.66</v>
      </c>
      <c r="F22" s="166"/>
      <c r="G22" s="166"/>
    </row>
    <row r="23" spans="1:7" ht="16.2" thickBot="1" x14ac:dyDescent="0.3">
      <c r="A23" s="176"/>
      <c r="B23" s="209" t="s">
        <v>183</v>
      </c>
      <c r="C23" s="165"/>
      <c r="D23" s="165" t="s">
        <v>184</v>
      </c>
      <c r="E23" s="166">
        <f>E21+E22</f>
        <v>11264.66</v>
      </c>
      <c r="F23" s="166">
        <v>0</v>
      </c>
      <c r="G23" s="166">
        <f>G21</f>
        <v>0</v>
      </c>
    </row>
  </sheetData>
  <mergeCells count="19">
    <mergeCell ref="E17:G17"/>
    <mergeCell ref="A18:A19"/>
    <mergeCell ref="B18:B19"/>
    <mergeCell ref="C18:C19"/>
    <mergeCell ref="D18:D19"/>
    <mergeCell ref="E18:G18"/>
    <mergeCell ref="E10:G10"/>
    <mergeCell ref="A11:A12"/>
    <mergeCell ref="B11:B12"/>
    <mergeCell ref="C11:C12"/>
    <mergeCell ref="D11:D12"/>
    <mergeCell ref="E11:G11"/>
    <mergeCell ref="E3:G3"/>
    <mergeCell ref="A4:A5"/>
    <mergeCell ref="B4:B5"/>
    <mergeCell ref="C4:C5"/>
    <mergeCell ref="D4:D5"/>
    <mergeCell ref="E4:G4"/>
    <mergeCell ref="A1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16" sqref="B16:BT16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267" t="s">
        <v>126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</row>
    <row r="3" spans="1:108" ht="17.399999999999999" customHeight="1" x14ac:dyDescent="0.2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</row>
    <row r="4" spans="1:108" ht="23.4" customHeight="1" x14ac:dyDescent="0.25">
      <c r="A4" s="28" t="s">
        <v>40</v>
      </c>
      <c r="B4" s="269" t="s">
        <v>0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1"/>
      <c r="BU4" s="272" t="s">
        <v>41</v>
      </c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81"/>
    </row>
    <row r="5" spans="1:108" ht="10.95" customHeight="1" x14ac:dyDescent="0.25">
      <c r="A5" s="28">
        <v>1</v>
      </c>
      <c r="B5" s="272">
        <v>2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1"/>
      <c r="BU5" s="272">
        <v>3</v>
      </c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1"/>
    </row>
    <row r="6" spans="1:108" s="3" customFormat="1" ht="15" customHeight="1" x14ac:dyDescent="0.25">
      <c r="A6" s="29" t="s">
        <v>43</v>
      </c>
      <c r="B6" s="282" t="s">
        <v>42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3"/>
      <c r="BU6" s="273">
        <v>2753</v>
      </c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5"/>
    </row>
    <row r="7" spans="1:108" ht="30" customHeight="1" x14ac:dyDescent="0.25">
      <c r="A7" s="39" t="s">
        <v>44</v>
      </c>
      <c r="B7" s="279" t="s">
        <v>45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80"/>
      <c r="BU7" s="276">
        <v>1514.2</v>
      </c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8"/>
    </row>
    <row r="8" spans="1:108" x14ac:dyDescent="0.25">
      <c r="A8" s="40"/>
      <c r="B8" s="292" t="s">
        <v>46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4"/>
      <c r="BU8" s="276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8"/>
    </row>
    <row r="9" spans="1:108" ht="13.95" customHeight="1" x14ac:dyDescent="0.25">
      <c r="A9" s="41" t="s">
        <v>51</v>
      </c>
      <c r="B9" s="279" t="s">
        <v>47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80"/>
      <c r="BU9" s="284">
        <v>1129.5</v>
      </c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6"/>
    </row>
    <row r="10" spans="1:108" ht="17.399999999999999" customHeight="1" x14ac:dyDescent="0.25">
      <c r="A10" s="30"/>
      <c r="B10" s="292" t="s">
        <v>46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4"/>
      <c r="BU10" s="295">
        <v>1089.2</v>
      </c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7"/>
    </row>
    <row r="11" spans="1:108" s="3" customFormat="1" ht="15" customHeight="1" x14ac:dyDescent="0.25">
      <c r="A11" s="29" t="s">
        <v>48</v>
      </c>
      <c r="B11" s="282" t="s">
        <v>49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3"/>
      <c r="BU11" s="300">
        <v>91</v>
      </c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2"/>
    </row>
    <row r="12" spans="1:108" ht="30.75" customHeight="1" x14ac:dyDescent="0.25">
      <c r="A12" s="41"/>
      <c r="B12" s="287" t="s">
        <v>50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8"/>
      <c r="BU12" s="295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7"/>
    </row>
    <row r="13" spans="1:108" ht="32.4" customHeight="1" x14ac:dyDescent="0.25">
      <c r="A13" s="30"/>
      <c r="B13" s="298" t="s">
        <v>52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9"/>
      <c r="BU13" s="289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1"/>
    </row>
    <row r="14" spans="1:108" ht="12" customHeight="1" x14ac:dyDescent="0.25">
      <c r="A14" s="30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80"/>
      <c r="BU14" s="289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1"/>
    </row>
    <row r="15" spans="1:108" ht="32.4" customHeight="1" x14ac:dyDescent="0.25">
      <c r="A15" s="31"/>
      <c r="B15" s="292" t="s">
        <v>53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4"/>
      <c r="BU15" s="289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1"/>
    </row>
    <row r="16" spans="1:108" ht="15" customHeight="1" x14ac:dyDescent="0.25">
      <c r="A16" s="30"/>
      <c r="B16" s="279" t="s">
        <v>54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80"/>
      <c r="BU16" s="284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6"/>
    </row>
    <row r="17" spans="1:108" ht="15" customHeight="1" x14ac:dyDescent="0.25">
      <c r="A17" s="30"/>
      <c r="B17" s="279" t="s">
        <v>55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80"/>
      <c r="BU17" s="284">
        <v>71.400000000000006</v>
      </c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6"/>
    </row>
    <row r="18" spans="1:108" ht="15" customHeight="1" x14ac:dyDescent="0.25">
      <c r="A18" s="30"/>
      <c r="B18" s="279" t="s">
        <v>56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80"/>
      <c r="BU18" s="284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6"/>
    </row>
    <row r="19" spans="1:108" ht="15" customHeight="1" x14ac:dyDescent="0.25">
      <c r="A19" s="29" t="s">
        <v>73</v>
      </c>
      <c r="B19" s="282" t="s">
        <v>57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3"/>
      <c r="BU19" s="284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6"/>
    </row>
    <row r="20" spans="1:108" ht="27.6" customHeight="1" x14ac:dyDescent="0.25">
      <c r="A20" s="30"/>
      <c r="B20" s="279" t="s">
        <v>58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80"/>
      <c r="BU20" s="284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6"/>
    </row>
    <row r="21" spans="1:108" ht="15" customHeight="1" x14ac:dyDescent="0.25">
      <c r="A21" s="30"/>
      <c r="B21" s="279" t="s">
        <v>59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80"/>
      <c r="BU21" s="284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6"/>
    </row>
    <row r="22" spans="1:108" ht="30" customHeight="1" x14ac:dyDescent="0.25">
      <c r="A22" s="30"/>
      <c r="B22" s="279" t="s">
        <v>60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80"/>
      <c r="BU22" s="284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6"/>
    </row>
  </sheetData>
  <mergeCells count="39">
    <mergeCell ref="B11:BT11"/>
    <mergeCell ref="BU11:DD11"/>
    <mergeCell ref="B8:BT8"/>
    <mergeCell ref="BU10:DD10"/>
    <mergeCell ref="B10:BT10"/>
    <mergeCell ref="B9:BT9"/>
    <mergeCell ref="BU9:DD9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U7:DD7"/>
    <mergeCell ref="B7:BT7"/>
    <mergeCell ref="BU4:DD4"/>
    <mergeCell ref="B6:BT6"/>
    <mergeCell ref="BU8:DD8"/>
    <mergeCell ref="A2:DD3"/>
    <mergeCell ref="B4:BT4"/>
    <mergeCell ref="B5:BT5"/>
    <mergeCell ref="BU5:DD5"/>
    <mergeCell ref="BU6:DD6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49" zoomScale="70" zoomScaleNormal="70" zoomScaleSheetLayoutView="80" workbookViewId="0">
      <selection activeCell="F7" sqref="F7:F15"/>
    </sheetView>
  </sheetViews>
  <sheetFormatPr defaultRowHeight="13.2" x14ac:dyDescent="0.25"/>
  <cols>
    <col min="1" max="1" width="32.21875" style="69" customWidth="1"/>
    <col min="2" max="3" width="8.88671875" style="69"/>
    <col min="4" max="4" width="18.6640625" style="69" customWidth="1"/>
    <col min="5" max="5" width="17.109375" style="69" customWidth="1"/>
    <col min="6" max="8" width="15.33203125" style="69" customWidth="1"/>
    <col min="9" max="9" width="15.109375" style="69" customWidth="1"/>
    <col min="10" max="10" width="11.88671875" style="69" customWidth="1"/>
    <col min="11" max="12" width="8.88671875" style="69" customWidth="1"/>
    <col min="13" max="18" width="9.109375" style="69"/>
    <col min="19" max="19" width="10.6640625" style="69" customWidth="1"/>
    <col min="20" max="21" width="9.109375" style="69"/>
    <col min="22" max="16384" width="8.88671875" style="69"/>
  </cols>
  <sheetData>
    <row r="1" spans="1:26" x14ac:dyDescent="0.25">
      <c r="S1" s="309"/>
      <c r="T1" s="309"/>
      <c r="U1" s="309"/>
      <c r="V1" s="309"/>
      <c r="W1" s="309"/>
      <c r="X1" s="309"/>
    </row>
    <row r="2" spans="1:26" ht="12.75" customHeight="1" x14ac:dyDescent="0.25">
      <c r="A2" s="310" t="s">
        <v>153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312"/>
      <c r="U2" s="312"/>
      <c r="V2" s="312"/>
      <c r="W2" s="312"/>
      <c r="X2" s="312"/>
    </row>
    <row r="3" spans="1:26" ht="18" customHeight="1" x14ac:dyDescent="0.2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2"/>
      <c r="T3" s="312"/>
      <c r="U3" s="312"/>
      <c r="V3" s="312"/>
      <c r="W3" s="312"/>
      <c r="X3" s="312"/>
    </row>
    <row r="4" spans="1:26" ht="14.4" thickBot="1" x14ac:dyDescent="0.3">
      <c r="A4" s="128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6" ht="30" customHeight="1" thickBot="1" x14ac:dyDescent="0.3">
      <c r="A5" s="306" t="s">
        <v>0</v>
      </c>
      <c r="B5" s="306" t="s">
        <v>34</v>
      </c>
      <c r="C5" s="306" t="s">
        <v>39</v>
      </c>
      <c r="D5" s="303" t="s">
        <v>89</v>
      </c>
      <c r="E5" s="317"/>
      <c r="F5" s="317"/>
      <c r="G5" s="317"/>
      <c r="H5" s="317"/>
      <c r="I5" s="317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9"/>
      <c r="Y5" s="129"/>
      <c r="Z5" s="129"/>
    </row>
    <row r="6" spans="1:26" ht="16.2" thickBot="1" x14ac:dyDescent="0.3">
      <c r="A6" s="313"/>
      <c r="B6" s="313"/>
      <c r="C6" s="315"/>
      <c r="D6" s="303" t="s">
        <v>35</v>
      </c>
      <c r="E6" s="304"/>
      <c r="F6" s="305"/>
      <c r="G6" s="303" t="s">
        <v>5</v>
      </c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20"/>
      <c r="Y6" s="129"/>
      <c r="Z6" s="129"/>
    </row>
    <row r="7" spans="1:26" ht="60.6" customHeight="1" thickBot="1" x14ac:dyDescent="0.3">
      <c r="A7" s="313"/>
      <c r="B7" s="313"/>
      <c r="C7" s="315"/>
      <c r="D7" s="313" t="s">
        <v>127</v>
      </c>
      <c r="E7" s="313" t="s">
        <v>128</v>
      </c>
      <c r="F7" s="313" t="s">
        <v>129</v>
      </c>
      <c r="G7" s="303" t="s">
        <v>90</v>
      </c>
      <c r="H7" s="304"/>
      <c r="I7" s="305"/>
      <c r="J7" s="303" t="s">
        <v>91</v>
      </c>
      <c r="K7" s="304"/>
      <c r="L7" s="305"/>
      <c r="M7" s="303" t="s">
        <v>74</v>
      </c>
      <c r="N7" s="304"/>
      <c r="O7" s="305"/>
      <c r="P7" s="323" t="s">
        <v>75</v>
      </c>
      <c r="Q7" s="304"/>
      <c r="R7" s="305"/>
      <c r="S7" s="303" t="s">
        <v>92</v>
      </c>
      <c r="T7" s="304"/>
      <c r="U7" s="304"/>
      <c r="V7" s="304"/>
      <c r="W7" s="304"/>
      <c r="X7" s="305"/>
      <c r="Y7" s="129"/>
      <c r="Z7" s="129"/>
    </row>
    <row r="8" spans="1:26" ht="15" customHeight="1" thickBot="1" x14ac:dyDescent="0.3">
      <c r="A8" s="313"/>
      <c r="B8" s="313"/>
      <c r="C8" s="315"/>
      <c r="D8" s="321"/>
      <c r="E8" s="321"/>
      <c r="F8" s="321"/>
      <c r="G8" s="306" t="s">
        <v>127</v>
      </c>
      <c r="H8" s="306" t="s">
        <v>128</v>
      </c>
      <c r="I8" s="306" t="s">
        <v>129</v>
      </c>
      <c r="J8" s="306" t="s">
        <v>127</v>
      </c>
      <c r="K8" s="306" t="s">
        <v>128</v>
      </c>
      <c r="L8" s="306" t="s">
        <v>129</v>
      </c>
      <c r="M8" s="306" t="s">
        <v>127</v>
      </c>
      <c r="N8" s="306" t="s">
        <v>128</v>
      </c>
      <c r="O8" s="306" t="s">
        <v>129</v>
      </c>
      <c r="P8" s="306" t="s">
        <v>127</v>
      </c>
      <c r="Q8" s="306" t="s">
        <v>128</v>
      </c>
      <c r="R8" s="306" t="s">
        <v>129</v>
      </c>
      <c r="S8" s="303" t="s">
        <v>35</v>
      </c>
      <c r="T8" s="304"/>
      <c r="U8" s="305"/>
      <c r="V8" s="303" t="s">
        <v>93</v>
      </c>
      <c r="W8" s="304"/>
      <c r="X8" s="305"/>
      <c r="Y8" s="129"/>
      <c r="Z8" s="129"/>
    </row>
    <row r="9" spans="1:26" ht="15" customHeight="1" x14ac:dyDescent="0.25">
      <c r="A9" s="313"/>
      <c r="B9" s="313"/>
      <c r="C9" s="315"/>
      <c r="D9" s="321"/>
      <c r="E9" s="321"/>
      <c r="F9" s="321"/>
      <c r="G9" s="313"/>
      <c r="H9" s="313"/>
      <c r="I9" s="313"/>
      <c r="J9" s="315"/>
      <c r="K9" s="307"/>
      <c r="L9" s="307"/>
      <c r="M9" s="307"/>
      <c r="N9" s="307"/>
      <c r="O9" s="307"/>
      <c r="P9" s="307"/>
      <c r="Q9" s="307"/>
      <c r="R9" s="335"/>
      <c r="S9" s="332" t="s">
        <v>127</v>
      </c>
      <c r="T9" s="332" t="s">
        <v>128</v>
      </c>
      <c r="U9" s="329" t="s">
        <v>129</v>
      </c>
      <c r="V9" s="332" t="s">
        <v>127</v>
      </c>
      <c r="W9" s="332" t="s">
        <v>128</v>
      </c>
      <c r="X9" s="332" t="s">
        <v>129</v>
      </c>
      <c r="Y9" s="130"/>
      <c r="Z9" s="130"/>
    </row>
    <row r="10" spans="1:26" ht="15" customHeight="1" x14ac:dyDescent="0.25">
      <c r="A10" s="313"/>
      <c r="B10" s="313"/>
      <c r="C10" s="315"/>
      <c r="D10" s="321"/>
      <c r="E10" s="321"/>
      <c r="F10" s="321"/>
      <c r="G10" s="313"/>
      <c r="H10" s="313"/>
      <c r="I10" s="313"/>
      <c r="J10" s="315"/>
      <c r="K10" s="307"/>
      <c r="L10" s="307"/>
      <c r="M10" s="307"/>
      <c r="N10" s="307"/>
      <c r="O10" s="307"/>
      <c r="P10" s="307"/>
      <c r="Q10" s="307"/>
      <c r="R10" s="335"/>
      <c r="S10" s="321"/>
      <c r="T10" s="321"/>
      <c r="U10" s="330"/>
      <c r="V10" s="321"/>
      <c r="W10" s="321"/>
      <c r="X10" s="321"/>
      <c r="Y10" s="130"/>
      <c r="Z10" s="130"/>
    </row>
    <row r="11" spans="1:26" ht="15" customHeight="1" x14ac:dyDescent="0.25">
      <c r="A11" s="313"/>
      <c r="B11" s="313"/>
      <c r="C11" s="315"/>
      <c r="D11" s="321"/>
      <c r="E11" s="321"/>
      <c r="F11" s="321"/>
      <c r="G11" s="313"/>
      <c r="H11" s="313"/>
      <c r="I11" s="313"/>
      <c r="J11" s="315"/>
      <c r="K11" s="307"/>
      <c r="L11" s="307"/>
      <c r="M11" s="307"/>
      <c r="N11" s="307"/>
      <c r="O11" s="307"/>
      <c r="P11" s="307"/>
      <c r="Q11" s="307"/>
      <c r="R11" s="335"/>
      <c r="S11" s="321"/>
      <c r="T11" s="321"/>
      <c r="U11" s="330"/>
      <c r="V11" s="321"/>
      <c r="W11" s="321"/>
      <c r="X11" s="321"/>
      <c r="Y11" s="130"/>
      <c r="Z11" s="130"/>
    </row>
    <row r="12" spans="1:26" ht="15" customHeight="1" x14ac:dyDescent="0.25">
      <c r="A12" s="313"/>
      <c r="B12" s="313"/>
      <c r="C12" s="315"/>
      <c r="D12" s="321"/>
      <c r="E12" s="321"/>
      <c r="F12" s="321"/>
      <c r="G12" s="313"/>
      <c r="H12" s="313"/>
      <c r="I12" s="313"/>
      <c r="J12" s="315"/>
      <c r="K12" s="307"/>
      <c r="L12" s="307"/>
      <c r="M12" s="307"/>
      <c r="N12" s="307"/>
      <c r="O12" s="307"/>
      <c r="P12" s="307"/>
      <c r="Q12" s="307"/>
      <c r="R12" s="335"/>
      <c r="S12" s="321"/>
      <c r="T12" s="321"/>
      <c r="U12" s="330"/>
      <c r="V12" s="321"/>
      <c r="W12" s="321"/>
      <c r="X12" s="321"/>
      <c r="Y12" s="130"/>
      <c r="Z12" s="130"/>
    </row>
    <row r="13" spans="1:26" ht="15.6" customHeight="1" x14ac:dyDescent="0.25">
      <c r="A13" s="313"/>
      <c r="B13" s="313"/>
      <c r="C13" s="315"/>
      <c r="D13" s="321"/>
      <c r="E13" s="321"/>
      <c r="F13" s="321"/>
      <c r="G13" s="313"/>
      <c r="H13" s="313"/>
      <c r="I13" s="313"/>
      <c r="J13" s="315"/>
      <c r="K13" s="307"/>
      <c r="L13" s="307"/>
      <c r="M13" s="307"/>
      <c r="N13" s="307"/>
      <c r="O13" s="307"/>
      <c r="P13" s="307"/>
      <c r="Q13" s="307"/>
      <c r="R13" s="335"/>
      <c r="S13" s="321"/>
      <c r="T13" s="321"/>
      <c r="U13" s="330"/>
      <c r="V13" s="321"/>
      <c r="W13" s="321"/>
      <c r="X13" s="321"/>
      <c r="Y13" s="130"/>
      <c r="Z13" s="130"/>
    </row>
    <row r="14" spans="1:26" ht="35.4" customHeight="1" x14ac:dyDescent="0.25">
      <c r="A14" s="313"/>
      <c r="B14" s="313"/>
      <c r="C14" s="315"/>
      <c r="D14" s="321"/>
      <c r="E14" s="321"/>
      <c r="F14" s="321"/>
      <c r="G14" s="313"/>
      <c r="H14" s="313"/>
      <c r="I14" s="313"/>
      <c r="J14" s="315"/>
      <c r="K14" s="307"/>
      <c r="L14" s="307"/>
      <c r="M14" s="307"/>
      <c r="N14" s="307"/>
      <c r="O14" s="307"/>
      <c r="P14" s="307"/>
      <c r="Q14" s="307"/>
      <c r="R14" s="335"/>
      <c r="S14" s="321"/>
      <c r="T14" s="321"/>
      <c r="U14" s="330"/>
      <c r="V14" s="321"/>
      <c r="W14" s="321"/>
      <c r="X14" s="321"/>
      <c r="Y14" s="129"/>
      <c r="Z14" s="129"/>
    </row>
    <row r="15" spans="1:26" ht="15.6" thickBot="1" x14ac:dyDescent="0.3">
      <c r="A15" s="314"/>
      <c r="B15" s="314"/>
      <c r="C15" s="316"/>
      <c r="D15" s="322"/>
      <c r="E15" s="322"/>
      <c r="F15" s="322"/>
      <c r="G15" s="314"/>
      <c r="H15" s="314"/>
      <c r="I15" s="314"/>
      <c r="J15" s="316"/>
      <c r="K15" s="308"/>
      <c r="L15" s="308"/>
      <c r="M15" s="308"/>
      <c r="N15" s="308"/>
      <c r="O15" s="308"/>
      <c r="P15" s="308"/>
      <c r="Q15" s="308"/>
      <c r="R15" s="336"/>
      <c r="S15" s="322"/>
      <c r="T15" s="322"/>
      <c r="U15" s="331"/>
      <c r="V15" s="322"/>
      <c r="W15" s="322"/>
      <c r="X15" s="322"/>
      <c r="Y15" s="129"/>
      <c r="Z15" s="129"/>
    </row>
    <row r="16" spans="1:26" ht="24" customHeight="1" thickBot="1" x14ac:dyDescent="0.3">
      <c r="A16" s="140">
        <v>1</v>
      </c>
      <c r="B16" s="59">
        <v>2</v>
      </c>
      <c r="C16" s="59">
        <v>3</v>
      </c>
      <c r="D16" s="151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59">
        <v>10</v>
      </c>
      <c r="K16" s="71">
        <v>11</v>
      </c>
      <c r="L16" s="61">
        <v>12</v>
      </c>
      <c r="M16" s="138">
        <v>13</v>
      </c>
      <c r="N16" s="71">
        <v>14</v>
      </c>
      <c r="O16" s="141">
        <v>15</v>
      </c>
      <c r="P16" s="61">
        <v>16</v>
      </c>
      <c r="Q16" s="71">
        <v>17</v>
      </c>
      <c r="R16" s="61">
        <v>18</v>
      </c>
      <c r="S16" s="71">
        <v>19</v>
      </c>
      <c r="T16" s="59">
        <v>20</v>
      </c>
      <c r="U16" s="59">
        <v>21</v>
      </c>
      <c r="V16" s="59">
        <v>22</v>
      </c>
      <c r="W16" s="59">
        <v>23</v>
      </c>
      <c r="X16" s="84">
        <v>24</v>
      </c>
      <c r="Y16" s="129"/>
      <c r="Z16" s="129"/>
    </row>
    <row r="17" spans="1:26" ht="30" customHeight="1" thickBot="1" x14ac:dyDescent="0.3">
      <c r="A17" s="88" t="s">
        <v>94</v>
      </c>
      <c r="B17" s="59">
        <v>100</v>
      </c>
      <c r="C17" s="59" t="s">
        <v>36</v>
      </c>
      <c r="D17" s="75">
        <f>G17+J17+S17</f>
        <v>5138600</v>
      </c>
      <c r="E17" s="75">
        <f>H17</f>
        <v>4993155</v>
      </c>
      <c r="F17" s="75">
        <f>I17</f>
        <v>5020990</v>
      </c>
      <c r="G17" s="92">
        <f>G20</f>
        <v>5118300</v>
      </c>
      <c r="H17" s="80">
        <f>H20</f>
        <v>4993155</v>
      </c>
      <c r="I17" s="80">
        <f>I20</f>
        <v>5020990</v>
      </c>
      <c r="J17" s="80">
        <v>0</v>
      </c>
      <c r="K17" s="80">
        <v>0</v>
      </c>
      <c r="L17" s="80">
        <v>0</v>
      </c>
      <c r="M17" s="92">
        <v>0</v>
      </c>
      <c r="N17" s="92">
        <v>0</v>
      </c>
      <c r="O17" s="92">
        <v>0</v>
      </c>
      <c r="P17" s="107">
        <v>0</v>
      </c>
      <c r="Q17" s="92">
        <v>0</v>
      </c>
      <c r="R17" s="92">
        <v>0</v>
      </c>
      <c r="S17" s="92">
        <f>S20+S25</f>
        <v>20300</v>
      </c>
      <c r="T17" s="108">
        <v>0</v>
      </c>
      <c r="U17" s="108">
        <v>0</v>
      </c>
      <c r="V17" s="90">
        <v>0</v>
      </c>
      <c r="W17" s="108">
        <v>0</v>
      </c>
      <c r="X17" s="109">
        <v>0</v>
      </c>
      <c r="Y17" s="91"/>
      <c r="Z17" s="91"/>
    </row>
    <row r="18" spans="1:26" ht="31.8" thickBot="1" x14ac:dyDescent="0.3">
      <c r="A18" s="88" t="s">
        <v>95</v>
      </c>
      <c r="B18" s="59">
        <v>110</v>
      </c>
      <c r="C18" s="59"/>
      <c r="D18" s="153"/>
      <c r="E18" s="60"/>
      <c r="F18" s="60"/>
      <c r="G18" s="59" t="s">
        <v>36</v>
      </c>
      <c r="H18" s="59" t="s">
        <v>36</v>
      </c>
      <c r="I18" s="59" t="s">
        <v>36</v>
      </c>
      <c r="J18" s="59" t="s">
        <v>36</v>
      </c>
      <c r="K18" s="59" t="s">
        <v>36</v>
      </c>
      <c r="L18" s="59" t="s">
        <v>36</v>
      </c>
      <c r="M18" s="59" t="s">
        <v>36</v>
      </c>
      <c r="N18" s="59" t="s">
        <v>36</v>
      </c>
      <c r="O18" s="59" t="s">
        <v>36</v>
      </c>
      <c r="P18" s="59" t="s">
        <v>36</v>
      </c>
      <c r="Q18" s="59" t="s">
        <v>36</v>
      </c>
      <c r="R18" s="59" t="s">
        <v>36</v>
      </c>
      <c r="S18" s="79"/>
      <c r="T18" s="60"/>
      <c r="U18" s="60"/>
      <c r="V18" s="59" t="s">
        <v>36</v>
      </c>
      <c r="W18" s="59" t="s">
        <v>36</v>
      </c>
      <c r="X18" s="59" t="s">
        <v>36</v>
      </c>
      <c r="Y18" s="91"/>
      <c r="Z18" s="91"/>
    </row>
    <row r="19" spans="1:26" ht="18.75" customHeight="1" thickBot="1" x14ac:dyDescent="0.3">
      <c r="A19" s="143"/>
      <c r="B19" s="81"/>
      <c r="C19" s="110"/>
      <c r="D19" s="76"/>
      <c r="E19" s="71"/>
      <c r="F19" s="71"/>
      <c r="G19" s="81"/>
      <c r="H19" s="81"/>
      <c r="I19" s="81"/>
      <c r="J19" s="81"/>
      <c r="K19" s="81"/>
      <c r="L19" s="81"/>
      <c r="M19" s="99"/>
      <c r="N19" s="99"/>
      <c r="O19" s="99"/>
      <c r="P19" s="100"/>
      <c r="Q19" s="99"/>
      <c r="R19" s="99"/>
      <c r="S19" s="99"/>
      <c r="T19" s="111"/>
      <c r="U19" s="111"/>
      <c r="V19" s="111"/>
      <c r="W19" s="111"/>
      <c r="X19" s="112"/>
      <c r="Y19" s="91"/>
      <c r="Z19" s="91"/>
    </row>
    <row r="20" spans="1:26" ht="16.2" thickBot="1" x14ac:dyDescent="0.3">
      <c r="A20" s="88" t="s">
        <v>96</v>
      </c>
      <c r="B20" s="59">
        <v>120</v>
      </c>
      <c r="C20" s="59">
        <v>130</v>
      </c>
      <c r="D20" s="77">
        <f>G20+S20</f>
        <v>5126800</v>
      </c>
      <c r="E20" s="75">
        <f>H20</f>
        <v>4993155</v>
      </c>
      <c r="F20" s="75">
        <f>I20</f>
        <v>5020990</v>
      </c>
      <c r="G20" s="93">
        <f>G22</f>
        <v>5118300</v>
      </c>
      <c r="H20" s="80">
        <v>4993155</v>
      </c>
      <c r="I20" s="80">
        <v>5020990</v>
      </c>
      <c r="J20" s="59" t="s">
        <v>36</v>
      </c>
      <c r="K20" s="59" t="s">
        <v>36</v>
      </c>
      <c r="L20" s="59" t="s">
        <v>36</v>
      </c>
      <c r="M20" s="59" t="s">
        <v>36</v>
      </c>
      <c r="N20" s="59" t="s">
        <v>36</v>
      </c>
      <c r="O20" s="59" t="s">
        <v>36</v>
      </c>
      <c r="P20" s="59" t="s">
        <v>36</v>
      </c>
      <c r="Q20" s="59" t="s">
        <v>36</v>
      </c>
      <c r="R20" s="59" t="s">
        <v>36</v>
      </c>
      <c r="S20" s="92">
        <f>S22</f>
        <v>8500</v>
      </c>
      <c r="T20" s="92">
        <f>T23+T24</f>
        <v>0</v>
      </c>
      <c r="U20" s="92">
        <f>U23+U24</f>
        <v>0</v>
      </c>
      <c r="V20" s="108">
        <v>0</v>
      </c>
      <c r="W20" s="108">
        <v>0</v>
      </c>
      <c r="X20" s="109">
        <v>0</v>
      </c>
      <c r="Y20" s="91"/>
      <c r="Z20" s="91"/>
    </row>
    <row r="21" spans="1:26" ht="21.75" customHeight="1" thickBot="1" x14ac:dyDescent="0.3">
      <c r="A21" s="88" t="s">
        <v>1</v>
      </c>
      <c r="B21" s="59"/>
      <c r="C21" s="59"/>
      <c r="D21" s="78"/>
      <c r="E21" s="79"/>
      <c r="F21" s="79"/>
      <c r="G21" s="79"/>
      <c r="H21" s="79"/>
      <c r="I21" s="90"/>
      <c r="J21" s="59"/>
      <c r="K21" s="59"/>
      <c r="L21" s="59"/>
      <c r="M21" s="59"/>
      <c r="N21" s="71"/>
      <c r="O21" s="71"/>
      <c r="P21" s="61"/>
      <c r="Q21" s="71"/>
      <c r="R21" s="71"/>
      <c r="S21" s="79"/>
      <c r="T21" s="90"/>
      <c r="U21" s="90"/>
      <c r="V21" s="90"/>
      <c r="W21" s="90"/>
      <c r="X21" s="98"/>
      <c r="Y21" s="91"/>
      <c r="Z21" s="91"/>
    </row>
    <row r="22" spans="1:26" ht="33.6" customHeight="1" thickBot="1" x14ac:dyDescent="0.3">
      <c r="A22" s="88" t="s">
        <v>139</v>
      </c>
      <c r="B22" s="59"/>
      <c r="C22" s="59">
        <v>131</v>
      </c>
      <c r="D22" s="77">
        <f>G22+S22</f>
        <v>5126800</v>
      </c>
      <c r="E22" s="75">
        <f>H22</f>
        <v>4993155</v>
      </c>
      <c r="F22" s="75">
        <f>I22</f>
        <v>5020990</v>
      </c>
      <c r="G22" s="93">
        <v>5118300</v>
      </c>
      <c r="H22" s="80">
        <v>4993155</v>
      </c>
      <c r="I22" s="80">
        <v>5020990</v>
      </c>
      <c r="J22" s="59" t="s">
        <v>36</v>
      </c>
      <c r="K22" s="59" t="s">
        <v>36</v>
      </c>
      <c r="L22" s="59" t="s">
        <v>36</v>
      </c>
      <c r="M22" s="59" t="s">
        <v>36</v>
      </c>
      <c r="N22" s="59" t="s">
        <v>36</v>
      </c>
      <c r="O22" s="59" t="s">
        <v>36</v>
      </c>
      <c r="P22" s="59" t="s">
        <v>36</v>
      </c>
      <c r="Q22" s="59" t="s">
        <v>36</v>
      </c>
      <c r="R22" s="59" t="s">
        <v>36</v>
      </c>
      <c r="S22" s="92">
        <f>S23+S24</f>
        <v>8500</v>
      </c>
      <c r="T22" s="92">
        <f>T25+T28</f>
        <v>0</v>
      </c>
      <c r="U22" s="92">
        <f>U25+U28</f>
        <v>0</v>
      </c>
      <c r="V22" s="108">
        <v>0</v>
      </c>
      <c r="W22" s="108">
        <v>0</v>
      </c>
      <c r="X22" s="109">
        <v>0</v>
      </c>
      <c r="Y22" s="91"/>
      <c r="Z22" s="91"/>
    </row>
    <row r="23" spans="1:26" ht="23.25" customHeight="1" thickBot="1" x14ac:dyDescent="0.3">
      <c r="A23" s="88" t="s">
        <v>140</v>
      </c>
      <c r="B23" s="59"/>
      <c r="C23" s="59">
        <v>131</v>
      </c>
      <c r="D23" s="61" t="s">
        <v>36</v>
      </c>
      <c r="E23" s="71" t="s">
        <v>36</v>
      </c>
      <c r="F23" s="71" t="s">
        <v>36</v>
      </c>
      <c r="G23" s="152" t="s">
        <v>36</v>
      </c>
      <c r="H23" s="141" t="s">
        <v>36</v>
      </c>
      <c r="I23" s="141" t="s">
        <v>36</v>
      </c>
      <c r="J23" s="59" t="s">
        <v>36</v>
      </c>
      <c r="K23" s="59" t="s">
        <v>36</v>
      </c>
      <c r="L23" s="59" t="s">
        <v>36</v>
      </c>
      <c r="M23" s="59" t="s">
        <v>36</v>
      </c>
      <c r="N23" s="59" t="s">
        <v>36</v>
      </c>
      <c r="O23" s="59" t="s">
        <v>36</v>
      </c>
      <c r="P23" s="59" t="s">
        <v>36</v>
      </c>
      <c r="Q23" s="59" t="s">
        <v>36</v>
      </c>
      <c r="R23" s="59" t="s">
        <v>36</v>
      </c>
      <c r="S23" s="79">
        <v>3500</v>
      </c>
      <c r="T23" s="79">
        <v>0</v>
      </c>
      <c r="U23" s="79">
        <v>0</v>
      </c>
      <c r="V23" s="90">
        <v>0</v>
      </c>
      <c r="W23" s="90">
        <v>0</v>
      </c>
      <c r="X23" s="98">
        <v>0</v>
      </c>
      <c r="Y23" s="91"/>
      <c r="Z23" s="91"/>
    </row>
    <row r="24" spans="1:26" ht="36" customHeight="1" thickBot="1" x14ac:dyDescent="0.3">
      <c r="A24" s="88" t="s">
        <v>146</v>
      </c>
      <c r="B24" s="59"/>
      <c r="C24" s="59">
        <v>131</v>
      </c>
      <c r="D24" s="59" t="s">
        <v>36</v>
      </c>
      <c r="E24" s="71" t="s">
        <v>36</v>
      </c>
      <c r="F24" s="140" t="s">
        <v>36</v>
      </c>
      <c r="G24" s="59" t="s">
        <v>36</v>
      </c>
      <c r="H24" s="141" t="s">
        <v>36</v>
      </c>
      <c r="I24" s="141" t="s">
        <v>36</v>
      </c>
      <c r="J24" s="59" t="s">
        <v>36</v>
      </c>
      <c r="K24" s="59" t="s">
        <v>36</v>
      </c>
      <c r="L24" s="59" t="s">
        <v>36</v>
      </c>
      <c r="M24" s="59" t="s">
        <v>36</v>
      </c>
      <c r="N24" s="59" t="s">
        <v>36</v>
      </c>
      <c r="O24" s="59" t="s">
        <v>36</v>
      </c>
      <c r="P24" s="59" t="s">
        <v>36</v>
      </c>
      <c r="Q24" s="59" t="s">
        <v>36</v>
      </c>
      <c r="R24" s="59" t="s">
        <v>36</v>
      </c>
      <c r="S24" s="79">
        <v>5000</v>
      </c>
      <c r="T24" s="90">
        <v>0</v>
      </c>
      <c r="U24" s="90">
        <v>0</v>
      </c>
      <c r="V24" s="90">
        <v>0</v>
      </c>
      <c r="W24" s="90">
        <v>0</v>
      </c>
      <c r="X24" s="98">
        <v>0</v>
      </c>
      <c r="Y24" s="91"/>
      <c r="Z24" s="91"/>
    </row>
    <row r="25" spans="1:26" ht="16.2" thickBot="1" x14ac:dyDescent="0.3">
      <c r="A25" s="88" t="s">
        <v>96</v>
      </c>
      <c r="B25" s="81"/>
      <c r="C25" s="59">
        <v>180</v>
      </c>
      <c r="D25" s="97">
        <f>G25+S25</f>
        <v>11800</v>
      </c>
      <c r="E25" s="79">
        <v>0</v>
      </c>
      <c r="F25" s="79">
        <v>0</v>
      </c>
      <c r="G25" s="79"/>
      <c r="H25" s="60"/>
      <c r="I25" s="60"/>
      <c r="J25" s="59" t="s">
        <v>36</v>
      </c>
      <c r="K25" s="59" t="s">
        <v>36</v>
      </c>
      <c r="L25" s="59" t="s">
        <v>36</v>
      </c>
      <c r="M25" s="59" t="s">
        <v>36</v>
      </c>
      <c r="N25" s="59" t="s">
        <v>36</v>
      </c>
      <c r="O25" s="59" t="s">
        <v>36</v>
      </c>
      <c r="P25" s="59" t="s">
        <v>36</v>
      </c>
      <c r="Q25" s="59" t="s">
        <v>36</v>
      </c>
      <c r="R25" s="59" t="s">
        <v>36</v>
      </c>
      <c r="S25" s="92">
        <f>S27</f>
        <v>11800</v>
      </c>
      <c r="T25" s="92">
        <f t="shared" ref="T25:U25" si="0">T27</f>
        <v>0</v>
      </c>
      <c r="U25" s="92">
        <f t="shared" si="0"/>
        <v>0</v>
      </c>
      <c r="V25" s="108">
        <v>0</v>
      </c>
      <c r="W25" s="108">
        <v>0</v>
      </c>
      <c r="X25" s="109">
        <v>0</v>
      </c>
      <c r="Y25" s="91"/>
      <c r="Z25" s="91"/>
    </row>
    <row r="26" spans="1:26" ht="16.2" thickBot="1" x14ac:dyDescent="0.3">
      <c r="A26" s="88" t="s">
        <v>1</v>
      </c>
      <c r="B26" s="81"/>
      <c r="C26" s="61"/>
      <c r="D26" s="95"/>
      <c r="E26" s="79"/>
      <c r="F26" s="89"/>
      <c r="G26" s="153"/>
      <c r="H26" s="60"/>
      <c r="I26" s="60"/>
      <c r="J26" s="59"/>
      <c r="K26" s="59"/>
      <c r="L26" s="59"/>
      <c r="M26" s="59"/>
      <c r="N26" s="59"/>
      <c r="O26" s="59"/>
      <c r="P26" s="59"/>
      <c r="Q26" s="59"/>
      <c r="R26" s="59"/>
      <c r="S26" s="79"/>
      <c r="T26" s="60"/>
      <c r="U26" s="60"/>
      <c r="V26" s="60"/>
      <c r="W26" s="60"/>
      <c r="X26" s="85"/>
      <c r="Y26" s="91"/>
      <c r="Z26" s="91"/>
    </row>
    <row r="27" spans="1:26" ht="16.2" thickBot="1" x14ac:dyDescent="0.3">
      <c r="A27" s="88" t="s">
        <v>141</v>
      </c>
      <c r="B27" s="81"/>
      <c r="C27" s="61">
        <v>189</v>
      </c>
      <c r="D27" s="96">
        <f>S27</f>
        <v>11800</v>
      </c>
      <c r="E27" s="92">
        <v>0</v>
      </c>
      <c r="F27" s="94">
        <v>0</v>
      </c>
      <c r="G27" s="75">
        <v>0</v>
      </c>
      <c r="H27" s="80">
        <v>0</v>
      </c>
      <c r="I27" s="80">
        <v>0</v>
      </c>
      <c r="J27" s="59" t="s">
        <v>36</v>
      </c>
      <c r="K27" s="59" t="s">
        <v>36</v>
      </c>
      <c r="L27" s="59" t="s">
        <v>36</v>
      </c>
      <c r="M27" s="59" t="s">
        <v>36</v>
      </c>
      <c r="N27" s="59" t="s">
        <v>36</v>
      </c>
      <c r="O27" s="59" t="s">
        <v>36</v>
      </c>
      <c r="P27" s="59" t="s">
        <v>36</v>
      </c>
      <c r="Q27" s="59" t="s">
        <v>36</v>
      </c>
      <c r="R27" s="59" t="s">
        <v>36</v>
      </c>
      <c r="S27" s="92">
        <v>11800</v>
      </c>
      <c r="T27" s="80">
        <v>0</v>
      </c>
      <c r="U27" s="80">
        <v>0</v>
      </c>
      <c r="V27" s="80">
        <v>0</v>
      </c>
      <c r="W27" s="80">
        <v>0</v>
      </c>
      <c r="X27" s="131">
        <v>0</v>
      </c>
      <c r="Y27" s="91"/>
      <c r="Z27" s="91"/>
    </row>
    <row r="28" spans="1:26" ht="46.8" customHeight="1" thickBot="1" x14ac:dyDescent="0.3">
      <c r="A28" s="88" t="s">
        <v>97</v>
      </c>
      <c r="B28" s="59">
        <v>130</v>
      </c>
      <c r="C28" s="61"/>
      <c r="D28" s="79"/>
      <c r="E28" s="79"/>
      <c r="F28" s="89"/>
      <c r="G28" s="151" t="s">
        <v>36</v>
      </c>
      <c r="H28" s="140" t="s">
        <v>36</v>
      </c>
      <c r="I28" s="140" t="s">
        <v>36</v>
      </c>
      <c r="J28" s="59" t="s">
        <v>36</v>
      </c>
      <c r="K28" s="59" t="s">
        <v>36</v>
      </c>
      <c r="L28" s="59" t="s">
        <v>36</v>
      </c>
      <c r="M28" s="59" t="s">
        <v>36</v>
      </c>
      <c r="N28" s="59" t="s">
        <v>36</v>
      </c>
      <c r="O28" s="59" t="s">
        <v>36</v>
      </c>
      <c r="P28" s="59" t="s">
        <v>36</v>
      </c>
      <c r="Q28" s="59" t="s">
        <v>36</v>
      </c>
      <c r="R28" s="59" t="s">
        <v>36</v>
      </c>
      <c r="S28" s="71"/>
      <c r="T28" s="59"/>
      <c r="U28" s="59"/>
      <c r="V28" s="59" t="s">
        <v>36</v>
      </c>
      <c r="W28" s="59" t="s">
        <v>36</v>
      </c>
      <c r="X28" s="59" t="s">
        <v>36</v>
      </c>
      <c r="Y28" s="91"/>
      <c r="Z28" s="91"/>
    </row>
    <row r="29" spans="1:26" ht="81" customHeight="1" thickBot="1" x14ac:dyDescent="0.3">
      <c r="A29" s="88" t="s">
        <v>98</v>
      </c>
      <c r="B29" s="59">
        <v>140</v>
      </c>
      <c r="C29" s="59"/>
      <c r="D29" s="153"/>
      <c r="E29" s="142"/>
      <c r="F29" s="79"/>
      <c r="G29" s="71" t="s">
        <v>36</v>
      </c>
      <c r="H29" s="71" t="s">
        <v>36</v>
      </c>
      <c r="I29" s="71" t="s">
        <v>36</v>
      </c>
      <c r="J29" s="59" t="s">
        <v>36</v>
      </c>
      <c r="K29" s="59" t="s">
        <v>36</v>
      </c>
      <c r="L29" s="59" t="s">
        <v>36</v>
      </c>
      <c r="M29" s="59" t="s">
        <v>36</v>
      </c>
      <c r="N29" s="59" t="s">
        <v>36</v>
      </c>
      <c r="O29" s="59" t="s">
        <v>36</v>
      </c>
      <c r="P29" s="59" t="s">
        <v>36</v>
      </c>
      <c r="Q29" s="59" t="s">
        <v>36</v>
      </c>
      <c r="R29" s="59" t="s">
        <v>36</v>
      </c>
      <c r="S29" s="71"/>
      <c r="T29" s="59"/>
      <c r="U29" s="59"/>
      <c r="V29" s="59" t="s">
        <v>36</v>
      </c>
      <c r="W29" s="59" t="s">
        <v>36</v>
      </c>
      <c r="X29" s="59" t="s">
        <v>36</v>
      </c>
      <c r="Y29" s="91"/>
      <c r="Z29" s="91"/>
    </row>
    <row r="30" spans="1:26" ht="31.8" thickBot="1" x14ac:dyDescent="0.3">
      <c r="A30" s="88" t="s">
        <v>99</v>
      </c>
      <c r="B30" s="59">
        <v>150</v>
      </c>
      <c r="C30" s="132">
        <v>180</v>
      </c>
      <c r="D30" s="80">
        <f>J30</f>
        <v>0</v>
      </c>
      <c r="E30" s="94">
        <v>0</v>
      </c>
      <c r="F30" s="92">
        <v>0</v>
      </c>
      <c r="G30" s="89" t="s">
        <v>36</v>
      </c>
      <c r="H30" s="79" t="s">
        <v>36</v>
      </c>
      <c r="I30" s="89" t="s">
        <v>36</v>
      </c>
      <c r="J30" s="79">
        <v>0</v>
      </c>
      <c r="K30" s="79">
        <v>0</v>
      </c>
      <c r="L30" s="79">
        <v>0</v>
      </c>
      <c r="M30" s="59" t="s">
        <v>36</v>
      </c>
      <c r="N30" s="59" t="s">
        <v>36</v>
      </c>
      <c r="O30" s="59" t="s">
        <v>36</v>
      </c>
      <c r="P30" s="59" t="s">
        <v>36</v>
      </c>
      <c r="Q30" s="59" t="s">
        <v>36</v>
      </c>
      <c r="R30" s="59" t="s">
        <v>36</v>
      </c>
      <c r="S30" s="113" t="s">
        <v>36</v>
      </c>
      <c r="T30" s="113" t="s">
        <v>36</v>
      </c>
      <c r="U30" s="113" t="s">
        <v>36</v>
      </c>
      <c r="V30" s="59" t="s">
        <v>36</v>
      </c>
      <c r="W30" s="59" t="s">
        <v>36</v>
      </c>
      <c r="X30" s="59" t="s">
        <v>36</v>
      </c>
      <c r="Y30" s="129"/>
      <c r="Z30" s="129"/>
    </row>
    <row r="31" spans="1:26" ht="16.2" thickBot="1" x14ac:dyDescent="0.3">
      <c r="A31" s="88" t="s">
        <v>100</v>
      </c>
      <c r="B31" s="59">
        <v>160</v>
      </c>
      <c r="C31" s="81"/>
      <c r="D31" s="81"/>
      <c r="E31" s="81"/>
      <c r="F31" s="81"/>
      <c r="G31" s="59" t="s">
        <v>36</v>
      </c>
      <c r="H31" s="59" t="s">
        <v>36</v>
      </c>
      <c r="I31" s="59" t="s">
        <v>36</v>
      </c>
      <c r="J31" s="59" t="s">
        <v>36</v>
      </c>
      <c r="K31" s="59" t="s">
        <v>36</v>
      </c>
      <c r="L31" s="59" t="s">
        <v>36</v>
      </c>
      <c r="M31" s="59" t="s">
        <v>36</v>
      </c>
      <c r="N31" s="59" t="s">
        <v>36</v>
      </c>
      <c r="O31" s="59" t="s">
        <v>36</v>
      </c>
      <c r="P31" s="59" t="s">
        <v>36</v>
      </c>
      <c r="Q31" s="59" t="s">
        <v>36</v>
      </c>
      <c r="R31" s="59" t="s">
        <v>36</v>
      </c>
      <c r="S31" s="113" t="s">
        <v>36</v>
      </c>
      <c r="T31" s="113" t="s">
        <v>36</v>
      </c>
      <c r="U31" s="113" t="s">
        <v>36</v>
      </c>
      <c r="V31" s="111"/>
      <c r="W31" s="111"/>
      <c r="X31" s="111"/>
      <c r="Y31" s="91"/>
      <c r="Z31" s="91"/>
    </row>
    <row r="32" spans="1:26" ht="22.2" customHeight="1" thickBot="1" x14ac:dyDescent="0.3">
      <c r="A32" s="88" t="s">
        <v>101</v>
      </c>
      <c r="B32" s="59">
        <v>180</v>
      </c>
      <c r="C32" s="59" t="s">
        <v>36</v>
      </c>
      <c r="D32" s="82"/>
      <c r="E32" s="83"/>
      <c r="F32" s="83"/>
      <c r="G32" s="59" t="s">
        <v>36</v>
      </c>
      <c r="H32" s="59" t="s">
        <v>36</v>
      </c>
      <c r="I32" s="59" t="s">
        <v>36</v>
      </c>
      <c r="J32" s="59" t="s">
        <v>36</v>
      </c>
      <c r="K32" s="59" t="s">
        <v>36</v>
      </c>
      <c r="L32" s="59" t="s">
        <v>36</v>
      </c>
      <c r="M32" s="59" t="s">
        <v>36</v>
      </c>
      <c r="N32" s="59" t="s">
        <v>36</v>
      </c>
      <c r="O32" s="59" t="s">
        <v>36</v>
      </c>
      <c r="P32" s="59" t="s">
        <v>36</v>
      </c>
      <c r="Q32" s="59" t="s">
        <v>36</v>
      </c>
      <c r="R32" s="59" t="s">
        <v>36</v>
      </c>
      <c r="S32" s="113" t="s">
        <v>36</v>
      </c>
      <c r="T32" s="113" t="s">
        <v>36</v>
      </c>
      <c r="U32" s="113" t="s">
        <v>36</v>
      </c>
      <c r="V32" s="59" t="s">
        <v>36</v>
      </c>
      <c r="W32" s="59" t="s">
        <v>36</v>
      </c>
      <c r="X32" s="59" t="s">
        <v>36</v>
      </c>
      <c r="Y32" s="91"/>
      <c r="Z32" s="91"/>
    </row>
    <row r="33" spans="1:26" ht="19.5" customHeight="1" thickBot="1" x14ac:dyDescent="0.3">
      <c r="A33" s="88"/>
      <c r="B33" s="59"/>
      <c r="C33" s="59"/>
      <c r="D33" s="83"/>
      <c r="E33" s="83"/>
      <c r="F33" s="83"/>
      <c r="G33" s="59"/>
      <c r="H33" s="59"/>
      <c r="I33" s="59"/>
      <c r="J33" s="59"/>
      <c r="K33" s="59"/>
      <c r="L33" s="59"/>
      <c r="M33" s="59"/>
      <c r="N33" s="61"/>
      <c r="O33" s="71"/>
      <c r="P33" s="61"/>
      <c r="Q33" s="71"/>
      <c r="R33" s="61"/>
      <c r="S33" s="99"/>
      <c r="T33" s="81"/>
      <c r="U33" s="81"/>
      <c r="V33" s="81"/>
      <c r="W33" s="81"/>
      <c r="X33" s="59"/>
      <c r="Y33" s="91"/>
      <c r="Z33" s="91"/>
    </row>
    <row r="34" spans="1:26" s="119" customFormat="1" ht="32.4" customHeight="1" thickBot="1" x14ac:dyDescent="0.3">
      <c r="A34" s="116" t="s">
        <v>102</v>
      </c>
      <c r="B34" s="117">
        <v>200</v>
      </c>
      <c r="C34" s="117" t="s">
        <v>36</v>
      </c>
      <c r="D34" s="80">
        <f>G34+J34+S34</f>
        <v>5238832.0199999996</v>
      </c>
      <c r="E34" s="80">
        <f>H34+K34+T34</f>
        <v>4993155</v>
      </c>
      <c r="F34" s="80">
        <f>I34+L34+U34</f>
        <v>5020990</v>
      </c>
      <c r="G34" s="80">
        <f>G35+G42+G49</f>
        <v>5218532.0199999996</v>
      </c>
      <c r="H34" s="80">
        <f>H35+H42+H49</f>
        <v>4993155</v>
      </c>
      <c r="I34" s="80">
        <f>I35+I42+I49</f>
        <v>5020990</v>
      </c>
      <c r="J34" s="80">
        <f>J35+J36+J48+J49+J50</f>
        <v>0</v>
      </c>
      <c r="K34" s="80">
        <f>K35+K36+K48+K49+K50</f>
        <v>0</v>
      </c>
      <c r="L34" s="80">
        <f>L35+L36+L48+L49+L50</f>
        <v>0</v>
      </c>
      <c r="M34" s="92">
        <v>0</v>
      </c>
      <c r="N34" s="94">
        <v>0</v>
      </c>
      <c r="O34" s="92">
        <v>0</v>
      </c>
      <c r="P34" s="94">
        <v>0</v>
      </c>
      <c r="Q34" s="92">
        <v>0</v>
      </c>
      <c r="R34" s="92">
        <v>0</v>
      </c>
      <c r="S34" s="92">
        <f>S35+S36+S48+S49+S430+S42</f>
        <v>20300</v>
      </c>
      <c r="T34" s="92">
        <f>T35+T36+T48+T49+T430+T42</f>
        <v>0</v>
      </c>
      <c r="U34" s="92">
        <f>U35+U36+U48+U49+U430+U42</f>
        <v>0</v>
      </c>
      <c r="V34" s="108">
        <v>0</v>
      </c>
      <c r="W34" s="108">
        <v>0</v>
      </c>
      <c r="X34" s="108">
        <v>0</v>
      </c>
      <c r="Y34" s="118"/>
      <c r="Z34" s="118"/>
    </row>
    <row r="35" spans="1:26" ht="31.95" customHeight="1" thickBot="1" x14ac:dyDescent="0.3">
      <c r="A35" s="88" t="s">
        <v>103</v>
      </c>
      <c r="B35" s="59">
        <v>210</v>
      </c>
      <c r="C35" s="59">
        <v>110</v>
      </c>
      <c r="D35" s="60">
        <f t="shared" ref="D35:I35" si="1">D36+D38</f>
        <v>4688393</v>
      </c>
      <c r="E35" s="60">
        <f t="shared" si="1"/>
        <v>4685325</v>
      </c>
      <c r="F35" s="60">
        <f t="shared" si="1"/>
        <v>4707160</v>
      </c>
      <c r="G35" s="60">
        <f t="shared" si="1"/>
        <v>4688393</v>
      </c>
      <c r="H35" s="60">
        <f t="shared" si="1"/>
        <v>4685325</v>
      </c>
      <c r="I35" s="60">
        <f t="shared" si="1"/>
        <v>4707160</v>
      </c>
      <c r="J35" s="81"/>
      <c r="K35" s="81"/>
      <c r="L35" s="81"/>
      <c r="M35" s="99"/>
      <c r="N35" s="100"/>
      <c r="O35" s="99"/>
      <c r="P35" s="100"/>
      <c r="Q35" s="99"/>
      <c r="R35" s="100"/>
      <c r="S35" s="99"/>
      <c r="T35" s="111"/>
      <c r="U35" s="111"/>
      <c r="V35" s="111"/>
      <c r="W35" s="111"/>
      <c r="X35" s="112"/>
      <c r="Y35" s="91"/>
      <c r="Z35" s="91"/>
    </row>
    <row r="36" spans="1:26" ht="21.6" customHeight="1" x14ac:dyDescent="0.25">
      <c r="A36" s="133" t="s">
        <v>1</v>
      </c>
      <c r="B36" s="306">
        <v>211</v>
      </c>
      <c r="C36" s="306">
        <v>111</v>
      </c>
      <c r="D36" s="324">
        <f>G36+J36+S36</f>
        <v>3587314.95</v>
      </c>
      <c r="E36" s="324">
        <f>H36+K36+T36</f>
        <v>3598253</v>
      </c>
      <c r="F36" s="324">
        <f>I36+L36+U36</f>
        <v>3615127</v>
      </c>
      <c r="G36" s="324">
        <v>3587314.95</v>
      </c>
      <c r="H36" s="324">
        <v>3598253</v>
      </c>
      <c r="I36" s="324">
        <v>3615127</v>
      </c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33"/>
      <c r="Y36" s="91"/>
      <c r="Z36" s="91"/>
    </row>
    <row r="37" spans="1:26" ht="35.4" customHeight="1" thickBot="1" x14ac:dyDescent="0.3">
      <c r="A37" s="88" t="s">
        <v>104</v>
      </c>
      <c r="B37" s="314"/>
      <c r="C37" s="314"/>
      <c r="D37" s="322"/>
      <c r="E37" s="322"/>
      <c r="F37" s="322"/>
      <c r="G37" s="325"/>
      <c r="H37" s="322"/>
      <c r="I37" s="322"/>
      <c r="J37" s="327"/>
      <c r="K37" s="327"/>
      <c r="L37" s="327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34"/>
      <c r="Y37" s="91"/>
      <c r="Z37" s="91"/>
    </row>
    <row r="38" spans="1:26" ht="37.200000000000003" customHeight="1" thickBot="1" x14ac:dyDescent="0.3">
      <c r="A38" s="88" t="s">
        <v>104</v>
      </c>
      <c r="B38" s="59">
        <v>213</v>
      </c>
      <c r="C38" s="59">
        <v>119</v>
      </c>
      <c r="D38" s="79">
        <f>G38+J38+S38</f>
        <v>1101078.05</v>
      </c>
      <c r="E38" s="79">
        <f>H38+K38+T38</f>
        <v>1087072</v>
      </c>
      <c r="F38" s="79">
        <f>I38+L38+U38</f>
        <v>1092033</v>
      </c>
      <c r="G38" s="60">
        <v>1101078.05</v>
      </c>
      <c r="H38" s="60">
        <v>1087072</v>
      </c>
      <c r="I38" s="60">
        <v>1092033</v>
      </c>
      <c r="J38" s="81"/>
      <c r="K38" s="81"/>
      <c r="L38" s="81"/>
      <c r="M38" s="146"/>
      <c r="N38" s="146"/>
      <c r="O38" s="146"/>
      <c r="P38" s="146"/>
      <c r="Q38" s="146"/>
      <c r="R38" s="120"/>
      <c r="S38" s="154"/>
      <c r="T38" s="148"/>
      <c r="U38" s="148"/>
      <c r="V38" s="148"/>
      <c r="W38" s="148"/>
      <c r="X38" s="148"/>
      <c r="Y38" s="91"/>
      <c r="Z38" s="91"/>
    </row>
    <row r="39" spans="1:26" ht="37.200000000000003" customHeight="1" thickBot="1" x14ac:dyDescent="0.3">
      <c r="A39" s="88" t="s">
        <v>105</v>
      </c>
      <c r="B39" s="59">
        <v>220</v>
      </c>
      <c r="C39" s="59"/>
      <c r="D39" s="84"/>
      <c r="E39" s="84"/>
      <c r="F39" s="84"/>
      <c r="G39" s="60"/>
      <c r="H39" s="60"/>
      <c r="I39" s="60"/>
      <c r="J39" s="81"/>
      <c r="K39" s="81"/>
      <c r="L39" s="81"/>
      <c r="M39" s="144"/>
      <c r="N39" s="121"/>
      <c r="O39" s="120"/>
      <c r="P39" s="121"/>
      <c r="Q39" s="120"/>
      <c r="R39" s="121"/>
      <c r="S39" s="154"/>
      <c r="T39" s="145"/>
      <c r="U39" s="145"/>
      <c r="V39" s="145"/>
      <c r="W39" s="145"/>
      <c r="X39" s="145"/>
      <c r="Y39" s="91"/>
      <c r="Z39" s="91"/>
    </row>
    <row r="40" spans="1:26" ht="16.2" thickBot="1" x14ac:dyDescent="0.3">
      <c r="A40" s="88" t="s">
        <v>1</v>
      </c>
      <c r="B40" s="59"/>
      <c r="C40" s="59"/>
      <c r="D40" s="84"/>
      <c r="E40" s="84"/>
      <c r="F40" s="84"/>
      <c r="G40" s="60"/>
      <c r="H40" s="60"/>
      <c r="I40" s="60"/>
      <c r="J40" s="81"/>
      <c r="K40" s="81"/>
      <c r="L40" s="81"/>
      <c r="M40" s="144"/>
      <c r="N40" s="121"/>
      <c r="O40" s="120"/>
      <c r="P40" s="121"/>
      <c r="Q40" s="120"/>
      <c r="R40" s="121"/>
      <c r="S40" s="154"/>
      <c r="T40" s="145"/>
      <c r="U40" s="145"/>
      <c r="V40" s="145"/>
      <c r="W40" s="145"/>
      <c r="X40" s="145"/>
      <c r="Y40" s="91"/>
      <c r="Z40" s="91"/>
    </row>
    <row r="41" spans="1:26" ht="18.75" customHeight="1" thickBot="1" x14ac:dyDescent="0.3">
      <c r="A41" s="88"/>
      <c r="B41" s="59"/>
      <c r="C41" s="59"/>
      <c r="D41" s="84"/>
      <c r="E41" s="84"/>
      <c r="F41" s="84"/>
      <c r="G41" s="60"/>
      <c r="H41" s="79"/>
      <c r="I41" s="79"/>
      <c r="J41" s="122"/>
      <c r="K41" s="99"/>
      <c r="L41" s="99"/>
      <c r="M41" s="144"/>
      <c r="N41" s="121"/>
      <c r="O41" s="120"/>
      <c r="P41" s="121"/>
      <c r="Q41" s="120"/>
      <c r="R41" s="121"/>
      <c r="S41" s="154"/>
      <c r="T41" s="145"/>
      <c r="U41" s="145"/>
      <c r="V41" s="145"/>
      <c r="W41" s="145"/>
      <c r="X41" s="145"/>
      <c r="Y41" s="91"/>
      <c r="Z41" s="91"/>
    </row>
    <row r="42" spans="1:26" ht="36.6" customHeight="1" thickBot="1" x14ac:dyDescent="0.3">
      <c r="A42" s="88" t="s">
        <v>106</v>
      </c>
      <c r="B42" s="59">
        <v>230</v>
      </c>
      <c r="C42" s="59" t="s">
        <v>36</v>
      </c>
      <c r="D42" s="60">
        <f t="shared" ref="D42:I42" si="2">D44+D45</f>
        <v>15069</v>
      </c>
      <c r="E42" s="60">
        <f t="shared" si="2"/>
        <v>4500</v>
      </c>
      <c r="F42" s="60">
        <f t="shared" si="2"/>
        <v>0</v>
      </c>
      <c r="G42" s="60">
        <f>G44+G45</f>
        <v>15069</v>
      </c>
      <c r="H42" s="60">
        <f t="shared" si="2"/>
        <v>4500</v>
      </c>
      <c r="I42" s="60">
        <f t="shared" si="2"/>
        <v>0</v>
      </c>
      <c r="J42" s="82"/>
      <c r="K42" s="83"/>
      <c r="L42" s="83"/>
      <c r="M42" s="85"/>
      <c r="N42" s="123"/>
      <c r="O42" s="124"/>
      <c r="P42" s="123"/>
      <c r="Q42" s="124"/>
      <c r="R42" s="123"/>
      <c r="S42" s="153">
        <f>S45</f>
        <v>0</v>
      </c>
      <c r="T42" s="142">
        <f>T45</f>
        <v>0</v>
      </c>
      <c r="U42" s="142">
        <f>U45</f>
        <v>0</v>
      </c>
      <c r="V42" s="134"/>
      <c r="W42" s="134"/>
      <c r="X42" s="85"/>
      <c r="Y42" s="91"/>
      <c r="Z42" s="91"/>
    </row>
    <row r="43" spans="1:26" ht="16.2" thickBot="1" x14ac:dyDescent="0.3">
      <c r="A43" s="88" t="s">
        <v>1</v>
      </c>
      <c r="B43" s="59"/>
      <c r="C43" s="59"/>
      <c r="D43" s="60"/>
      <c r="E43" s="60"/>
      <c r="F43" s="60"/>
      <c r="G43" s="79"/>
      <c r="H43" s="60"/>
      <c r="I43" s="60"/>
      <c r="J43" s="60"/>
      <c r="K43" s="60"/>
      <c r="L43" s="60"/>
      <c r="M43" s="114"/>
      <c r="N43" s="123"/>
      <c r="O43" s="124"/>
      <c r="P43" s="123"/>
      <c r="Q43" s="124"/>
      <c r="R43" s="123"/>
      <c r="S43" s="153"/>
      <c r="T43" s="60"/>
      <c r="U43" s="60"/>
      <c r="V43" s="134"/>
      <c r="W43" s="134"/>
      <c r="X43" s="85"/>
      <c r="Y43" s="91"/>
      <c r="Z43" s="91"/>
    </row>
    <row r="44" spans="1:26" ht="25.5" customHeight="1" thickBot="1" x14ac:dyDescent="0.3">
      <c r="A44" s="88"/>
      <c r="B44" s="59"/>
      <c r="C44" s="59">
        <v>850</v>
      </c>
      <c r="D44" s="60">
        <f>G44</f>
        <v>15069</v>
      </c>
      <c r="E44" s="60">
        <f>H44</f>
        <v>4500</v>
      </c>
      <c r="F44" s="60">
        <f>I44</f>
        <v>0</v>
      </c>
      <c r="G44" s="153">
        <v>15069</v>
      </c>
      <c r="H44" s="142">
        <v>4500</v>
      </c>
      <c r="I44" s="142">
        <v>0</v>
      </c>
      <c r="J44" s="60"/>
      <c r="K44" s="60"/>
      <c r="L44" s="60"/>
      <c r="M44" s="114"/>
      <c r="N44" s="123"/>
      <c r="O44" s="124"/>
      <c r="P44" s="124"/>
      <c r="Q44" s="123"/>
      <c r="R44" s="124"/>
      <c r="S44" s="153"/>
      <c r="T44" s="60"/>
      <c r="U44" s="60"/>
      <c r="V44" s="134"/>
      <c r="W44" s="134"/>
      <c r="X44" s="85"/>
      <c r="Y44" s="91"/>
      <c r="Z44" s="91"/>
    </row>
    <row r="45" spans="1:26" ht="18.600000000000001" customHeight="1" thickBot="1" x14ac:dyDescent="0.3">
      <c r="A45" s="88"/>
      <c r="B45" s="59"/>
      <c r="C45" s="59"/>
      <c r="D45" s="60">
        <f>S45</f>
        <v>0</v>
      </c>
      <c r="E45" s="60"/>
      <c r="F45" s="60"/>
      <c r="G45" s="153"/>
      <c r="H45" s="60"/>
      <c r="I45" s="60"/>
      <c r="J45" s="60"/>
      <c r="K45" s="60"/>
      <c r="L45" s="60"/>
      <c r="M45" s="114"/>
      <c r="N45" s="123"/>
      <c r="O45" s="114"/>
      <c r="P45" s="114"/>
      <c r="Q45" s="123"/>
      <c r="R45" s="114"/>
      <c r="S45" s="153">
        <v>0</v>
      </c>
      <c r="T45" s="60">
        <v>0</v>
      </c>
      <c r="U45" s="60">
        <v>0</v>
      </c>
      <c r="V45" s="134"/>
      <c r="W45" s="134"/>
      <c r="X45" s="85"/>
      <c r="Y45" s="91"/>
      <c r="Z45" s="91"/>
    </row>
    <row r="46" spans="1:26" ht="38.25" customHeight="1" thickBot="1" x14ac:dyDescent="0.3">
      <c r="A46" s="88" t="s">
        <v>107</v>
      </c>
      <c r="B46" s="59">
        <v>240</v>
      </c>
      <c r="C46" s="59"/>
      <c r="D46" s="85"/>
      <c r="E46" s="85"/>
      <c r="F46" s="85"/>
      <c r="G46" s="60"/>
      <c r="H46" s="60"/>
      <c r="I46" s="60"/>
      <c r="J46" s="60"/>
      <c r="K46" s="60"/>
      <c r="L46" s="60"/>
      <c r="M46" s="114"/>
      <c r="N46" s="123"/>
      <c r="O46" s="124"/>
      <c r="P46" s="114"/>
      <c r="Q46" s="123"/>
      <c r="R46" s="114"/>
      <c r="S46" s="114"/>
      <c r="T46" s="85"/>
      <c r="U46" s="85"/>
      <c r="V46" s="85"/>
      <c r="W46" s="85"/>
      <c r="X46" s="85"/>
      <c r="Y46" s="91"/>
      <c r="Z46" s="91"/>
    </row>
    <row r="47" spans="1:26" ht="21" customHeight="1" thickBot="1" x14ac:dyDescent="0.3">
      <c r="A47" s="104"/>
      <c r="B47" s="87"/>
      <c r="C47" s="87"/>
      <c r="D47" s="86"/>
      <c r="E47" s="86"/>
      <c r="F47" s="86"/>
      <c r="G47" s="86"/>
      <c r="H47" s="86"/>
      <c r="I47" s="86"/>
      <c r="J47" s="86"/>
      <c r="K47" s="86"/>
      <c r="L47" s="86"/>
      <c r="M47" s="115"/>
      <c r="N47" s="125"/>
      <c r="O47" s="126"/>
      <c r="P47" s="126"/>
      <c r="Q47" s="125"/>
      <c r="R47" s="126"/>
      <c r="S47" s="115"/>
      <c r="T47" s="135"/>
      <c r="U47" s="135"/>
      <c r="V47" s="135"/>
      <c r="W47" s="135"/>
      <c r="X47" s="136"/>
      <c r="Y47" s="91"/>
      <c r="Z47" s="91"/>
    </row>
    <row r="48" spans="1:26" ht="49.8" customHeight="1" thickBot="1" x14ac:dyDescent="0.3">
      <c r="A48" s="88" t="s">
        <v>108</v>
      </c>
      <c r="B48" s="59">
        <v>250</v>
      </c>
      <c r="C48" s="59"/>
      <c r="D48" s="60"/>
      <c r="E48" s="60"/>
      <c r="F48" s="60"/>
      <c r="G48" s="60"/>
      <c r="H48" s="60"/>
      <c r="I48" s="60"/>
      <c r="J48" s="59"/>
      <c r="K48" s="59"/>
      <c r="L48" s="59"/>
      <c r="M48" s="71"/>
      <c r="N48" s="61"/>
      <c r="O48" s="140"/>
      <c r="P48" s="140"/>
      <c r="Q48" s="61"/>
      <c r="R48" s="140"/>
      <c r="S48" s="71"/>
      <c r="T48" s="141"/>
      <c r="U48" s="141"/>
      <c r="V48" s="141"/>
      <c r="W48" s="141"/>
      <c r="X48" s="139"/>
      <c r="Y48" s="91"/>
      <c r="Z48" s="91"/>
    </row>
    <row r="49" spans="1:26" ht="37.950000000000003" customHeight="1" thickBot="1" x14ac:dyDescent="0.3">
      <c r="A49" s="88" t="s">
        <v>109</v>
      </c>
      <c r="B49" s="59">
        <v>260</v>
      </c>
      <c r="C49" s="59" t="s">
        <v>36</v>
      </c>
      <c r="D49" s="60">
        <f>G49+J49+M49+R49+S49+X49</f>
        <v>535370.02</v>
      </c>
      <c r="E49" s="60">
        <f>H49+K49+N49+T49+Y49</f>
        <v>303330</v>
      </c>
      <c r="F49" s="60">
        <f>I49+L49+O49+T49+U49+Z49</f>
        <v>313830</v>
      </c>
      <c r="G49" s="60">
        <v>515070.02</v>
      </c>
      <c r="H49" s="60">
        <v>303330</v>
      </c>
      <c r="I49" s="60">
        <v>313830</v>
      </c>
      <c r="J49" s="60">
        <v>0</v>
      </c>
      <c r="K49" s="60">
        <v>0</v>
      </c>
      <c r="L49" s="60">
        <v>0</v>
      </c>
      <c r="M49" s="79"/>
      <c r="N49" s="89"/>
      <c r="O49" s="149"/>
      <c r="P49" s="149"/>
      <c r="Q49" s="89"/>
      <c r="R49" s="149"/>
      <c r="S49" s="79">
        <v>20300</v>
      </c>
      <c r="T49" s="90">
        <v>0</v>
      </c>
      <c r="U49" s="90">
        <v>0</v>
      </c>
      <c r="V49" s="90"/>
      <c r="W49" s="90"/>
      <c r="X49" s="98"/>
      <c r="Y49" s="91"/>
      <c r="Z49" s="91"/>
    </row>
    <row r="50" spans="1:26" ht="22.95" customHeight="1" thickBot="1" x14ac:dyDescent="0.3">
      <c r="A50" s="88"/>
      <c r="B50" s="59"/>
      <c r="C50" s="59"/>
      <c r="D50" s="60"/>
      <c r="E50" s="60"/>
      <c r="F50" s="60"/>
      <c r="G50" s="60"/>
      <c r="H50" s="60"/>
      <c r="I50" s="60"/>
      <c r="J50" s="81"/>
      <c r="K50" s="81"/>
      <c r="L50" s="81"/>
      <c r="M50" s="99"/>
      <c r="N50" s="100"/>
      <c r="O50" s="147"/>
      <c r="P50" s="147"/>
      <c r="Q50" s="100"/>
      <c r="R50" s="147"/>
      <c r="S50" s="79"/>
      <c r="T50" s="90"/>
      <c r="U50" s="90"/>
      <c r="V50" s="90"/>
      <c r="W50" s="90"/>
      <c r="X50" s="98"/>
      <c r="Y50" s="91"/>
      <c r="Z50" s="91"/>
    </row>
    <row r="51" spans="1:26" ht="36" customHeight="1" thickBot="1" x14ac:dyDescent="0.3">
      <c r="A51" s="88" t="s">
        <v>110</v>
      </c>
      <c r="B51" s="59">
        <v>300</v>
      </c>
      <c r="C51" s="59" t="s">
        <v>36</v>
      </c>
      <c r="D51" s="72">
        <f t="shared" ref="D51:F52" si="3">G51+J51+M51+R51+S51</f>
        <v>130896.68000000001</v>
      </c>
      <c r="E51" s="72">
        <f t="shared" si="3"/>
        <v>43264.66</v>
      </c>
      <c r="F51" s="72">
        <f t="shared" si="3"/>
        <v>0</v>
      </c>
      <c r="G51" s="72">
        <f>G52+G53</f>
        <v>119632.02</v>
      </c>
      <c r="H51" s="72">
        <f>H52+H53</f>
        <v>32000</v>
      </c>
      <c r="I51" s="72">
        <f>I52+I53</f>
        <v>0</v>
      </c>
      <c r="J51" s="72">
        <v>0</v>
      </c>
      <c r="K51" s="72">
        <v>0</v>
      </c>
      <c r="L51" s="72">
        <v>0</v>
      </c>
      <c r="M51" s="72"/>
      <c r="N51" s="101"/>
      <c r="O51" s="102"/>
      <c r="P51" s="102"/>
      <c r="Q51" s="101"/>
      <c r="R51" s="102"/>
      <c r="S51" s="72">
        <f>S52+S53</f>
        <v>11264.66</v>
      </c>
      <c r="T51" s="72">
        <v>0</v>
      </c>
      <c r="U51" s="72">
        <v>0</v>
      </c>
      <c r="V51" s="72"/>
      <c r="W51" s="72"/>
      <c r="X51" s="103"/>
      <c r="Y51" s="91"/>
      <c r="Z51" s="91"/>
    </row>
    <row r="52" spans="1:26" ht="34.950000000000003" customHeight="1" thickBot="1" x14ac:dyDescent="0.3">
      <c r="A52" s="88" t="s">
        <v>111</v>
      </c>
      <c r="B52" s="59">
        <v>310</v>
      </c>
      <c r="C52" s="59">
        <v>310</v>
      </c>
      <c r="D52" s="60">
        <f t="shared" si="3"/>
        <v>47458</v>
      </c>
      <c r="E52" s="60">
        <f t="shared" si="3"/>
        <v>0</v>
      </c>
      <c r="F52" s="60">
        <f t="shared" si="3"/>
        <v>0</v>
      </c>
      <c r="G52" s="72">
        <v>47458</v>
      </c>
      <c r="H52" s="72">
        <v>0</v>
      </c>
      <c r="I52" s="72">
        <v>0</v>
      </c>
      <c r="J52" s="60">
        <v>0</v>
      </c>
      <c r="K52" s="60">
        <v>0</v>
      </c>
      <c r="L52" s="60">
        <v>0</v>
      </c>
      <c r="M52" s="104"/>
      <c r="N52" s="105"/>
      <c r="O52" s="106"/>
      <c r="P52" s="105"/>
      <c r="Q52" s="106"/>
      <c r="R52" s="105"/>
      <c r="S52" s="79">
        <v>0</v>
      </c>
      <c r="T52" s="90">
        <v>0</v>
      </c>
      <c r="U52" s="90">
        <v>0</v>
      </c>
      <c r="V52" s="90"/>
      <c r="W52" s="90"/>
      <c r="X52" s="103"/>
      <c r="Y52" s="91"/>
      <c r="Z52" s="91"/>
    </row>
    <row r="53" spans="1:26" ht="38.4" customHeight="1" thickBot="1" x14ac:dyDescent="0.3">
      <c r="A53" s="88" t="s">
        <v>111</v>
      </c>
      <c r="B53" s="59"/>
      <c r="C53" s="59">
        <v>340</v>
      </c>
      <c r="D53" s="60">
        <f>S53+G53</f>
        <v>83438.680000000008</v>
      </c>
      <c r="E53" s="60">
        <f>T53</f>
        <v>0</v>
      </c>
      <c r="F53" s="60">
        <f>U53</f>
        <v>0</v>
      </c>
      <c r="G53" s="72">
        <v>72174.02</v>
      </c>
      <c r="H53" s="72">
        <v>32000</v>
      </c>
      <c r="I53" s="72">
        <v>0</v>
      </c>
      <c r="J53" s="60">
        <v>0</v>
      </c>
      <c r="K53" s="60">
        <v>0</v>
      </c>
      <c r="L53" s="60">
        <v>0</v>
      </c>
      <c r="M53" s="104"/>
      <c r="N53" s="105"/>
      <c r="O53" s="104"/>
      <c r="P53" s="105"/>
      <c r="Q53" s="104"/>
      <c r="R53" s="105"/>
      <c r="S53" s="79">
        <v>11264.66</v>
      </c>
      <c r="T53" s="90">
        <v>0</v>
      </c>
      <c r="U53" s="90">
        <v>0</v>
      </c>
      <c r="V53" s="90"/>
      <c r="W53" s="90"/>
      <c r="X53" s="103"/>
      <c r="Y53" s="91"/>
      <c r="Z53" s="91"/>
    </row>
    <row r="54" spans="1:26" ht="16.2" thickBot="1" x14ac:dyDescent="0.3">
      <c r="A54" s="88" t="s">
        <v>112</v>
      </c>
      <c r="B54" s="59">
        <v>320</v>
      </c>
      <c r="C54" s="81"/>
      <c r="D54" s="87"/>
      <c r="E54" s="87"/>
      <c r="F54" s="87"/>
      <c r="G54" s="87"/>
      <c r="H54" s="87"/>
      <c r="I54" s="87"/>
      <c r="J54" s="87"/>
      <c r="K54" s="87"/>
      <c r="L54" s="87"/>
      <c r="M54" s="104"/>
      <c r="N54" s="105"/>
      <c r="O54" s="104"/>
      <c r="P54" s="105"/>
      <c r="Q54" s="104"/>
      <c r="R54" s="105"/>
      <c r="S54" s="106"/>
      <c r="T54" s="137"/>
      <c r="U54" s="137"/>
      <c r="V54" s="137"/>
      <c r="W54" s="137"/>
      <c r="X54" s="103"/>
      <c r="Y54" s="91"/>
      <c r="Z54" s="91"/>
    </row>
    <row r="55" spans="1:26" ht="33.6" customHeight="1" thickBot="1" x14ac:dyDescent="0.3">
      <c r="A55" s="88" t="s">
        <v>113</v>
      </c>
      <c r="B55" s="59">
        <v>400</v>
      </c>
      <c r="C55" s="81"/>
      <c r="D55" s="87"/>
      <c r="E55" s="87"/>
      <c r="F55" s="87"/>
      <c r="G55" s="87"/>
      <c r="H55" s="87"/>
      <c r="I55" s="87"/>
      <c r="J55" s="87"/>
      <c r="K55" s="87"/>
      <c r="L55" s="87"/>
      <c r="M55" s="104"/>
      <c r="N55" s="105"/>
      <c r="O55" s="104"/>
      <c r="P55" s="105"/>
      <c r="Q55" s="104"/>
      <c r="R55" s="105"/>
      <c r="S55" s="106"/>
      <c r="T55" s="137"/>
      <c r="U55" s="137"/>
      <c r="V55" s="137"/>
      <c r="W55" s="137"/>
      <c r="X55" s="103"/>
      <c r="Y55" s="91"/>
      <c r="Z55" s="91"/>
    </row>
    <row r="56" spans="1:26" ht="31.8" thickBot="1" x14ac:dyDescent="0.3">
      <c r="A56" s="88" t="s">
        <v>114</v>
      </c>
      <c r="B56" s="59">
        <v>410</v>
      </c>
      <c r="C56" s="81"/>
      <c r="D56" s="87"/>
      <c r="E56" s="87"/>
      <c r="F56" s="87"/>
      <c r="G56" s="87"/>
      <c r="H56" s="87"/>
      <c r="I56" s="87"/>
      <c r="J56" s="87"/>
      <c r="K56" s="87"/>
      <c r="L56" s="87"/>
      <c r="M56" s="104"/>
      <c r="N56" s="105"/>
      <c r="O56" s="104"/>
      <c r="P56" s="105"/>
      <c r="Q56" s="104"/>
      <c r="R56" s="105"/>
      <c r="S56" s="106"/>
      <c r="T56" s="137"/>
      <c r="U56" s="137"/>
      <c r="V56" s="137"/>
      <c r="W56" s="137"/>
      <c r="X56" s="103"/>
      <c r="Y56" s="91"/>
      <c r="Z56" s="91"/>
    </row>
    <row r="57" spans="1:26" ht="16.2" thickBot="1" x14ac:dyDescent="0.3">
      <c r="A57" s="88" t="s">
        <v>115</v>
      </c>
      <c r="B57" s="59">
        <v>420</v>
      </c>
      <c r="C57" s="81"/>
      <c r="D57" s="87"/>
      <c r="E57" s="87"/>
      <c r="F57" s="87"/>
      <c r="G57" s="87"/>
      <c r="H57" s="87"/>
      <c r="I57" s="87"/>
      <c r="J57" s="87"/>
      <c r="K57" s="87"/>
      <c r="L57" s="87"/>
      <c r="M57" s="104"/>
      <c r="N57" s="105"/>
      <c r="O57" s="104"/>
      <c r="P57" s="105"/>
      <c r="Q57" s="104"/>
      <c r="R57" s="105"/>
      <c r="S57" s="106"/>
      <c r="T57" s="137"/>
      <c r="U57" s="137"/>
      <c r="V57" s="137"/>
      <c r="W57" s="137"/>
      <c r="X57" s="103"/>
      <c r="Y57" s="91"/>
      <c r="Z57" s="91"/>
    </row>
    <row r="58" spans="1:26" ht="23.4" customHeight="1" thickBot="1" x14ac:dyDescent="0.3">
      <c r="A58" s="88" t="s">
        <v>37</v>
      </c>
      <c r="B58" s="59">
        <v>500</v>
      </c>
      <c r="C58" s="59" t="s">
        <v>36</v>
      </c>
      <c r="D58" s="60">
        <f>G58</f>
        <v>100232.02</v>
      </c>
      <c r="E58" s="60">
        <v>0</v>
      </c>
      <c r="F58" s="60">
        <v>0</v>
      </c>
      <c r="G58" s="60">
        <v>100232.02</v>
      </c>
      <c r="H58" s="60">
        <v>0</v>
      </c>
      <c r="I58" s="60">
        <v>0</v>
      </c>
      <c r="J58" s="81"/>
      <c r="K58" s="81"/>
      <c r="L58" s="81"/>
      <c r="M58" s="143"/>
      <c r="N58" s="100"/>
      <c r="O58" s="143"/>
      <c r="P58" s="100"/>
      <c r="Q58" s="143"/>
      <c r="R58" s="100"/>
      <c r="S58" s="106"/>
      <c r="T58" s="137"/>
      <c r="U58" s="137"/>
      <c r="V58" s="137"/>
      <c r="W58" s="137"/>
      <c r="X58" s="103"/>
      <c r="Y58" s="91"/>
      <c r="Z58" s="91"/>
    </row>
    <row r="59" spans="1:26" ht="16.2" thickBot="1" x14ac:dyDescent="0.3">
      <c r="A59" s="88" t="s">
        <v>38</v>
      </c>
      <c r="B59" s="59">
        <v>600</v>
      </c>
      <c r="C59" s="59" t="s">
        <v>36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81"/>
      <c r="K59" s="81"/>
      <c r="L59" s="81"/>
      <c r="M59" s="143"/>
      <c r="N59" s="100"/>
      <c r="O59" s="143"/>
      <c r="P59" s="100"/>
      <c r="Q59" s="143"/>
      <c r="R59" s="100"/>
      <c r="S59" s="106"/>
      <c r="T59" s="137"/>
      <c r="U59" s="137"/>
      <c r="V59" s="137"/>
      <c r="W59" s="137"/>
      <c r="X59" s="103"/>
      <c r="Y59" s="91"/>
      <c r="Z59" s="91"/>
    </row>
  </sheetData>
  <mergeCells count="59">
    <mergeCell ref="Q36:Q37"/>
    <mergeCell ref="T36:T37"/>
    <mergeCell ref="U36:U37"/>
    <mergeCell ref="V36:V37"/>
    <mergeCell ref="W36:W37"/>
    <mergeCell ref="K36:K37"/>
    <mergeCell ref="L36:L37"/>
    <mergeCell ref="N36:N37"/>
    <mergeCell ref="O36:O37"/>
    <mergeCell ref="P36:P37"/>
    <mergeCell ref="U9:U15"/>
    <mergeCell ref="V9:V15"/>
    <mergeCell ref="W9:W15"/>
    <mergeCell ref="X9:X15"/>
    <mergeCell ref="R36:R37"/>
    <mergeCell ref="S36:S37"/>
    <mergeCell ref="X36:X37"/>
    <mergeCell ref="R8:R15"/>
    <mergeCell ref="S8:U8"/>
    <mergeCell ref="V8:X8"/>
    <mergeCell ref="S9:S15"/>
    <mergeCell ref="T9:T15"/>
    <mergeCell ref="B36:B37"/>
    <mergeCell ref="C36:C37"/>
    <mergeCell ref="D36:D37"/>
    <mergeCell ref="E36:E37"/>
    <mergeCell ref="F36:F37"/>
    <mergeCell ref="M7:O7"/>
    <mergeCell ref="P7:R7"/>
    <mergeCell ref="G36:G37"/>
    <mergeCell ref="H36:H37"/>
    <mergeCell ref="I36:I37"/>
    <mergeCell ref="J36:J37"/>
    <mergeCell ref="J7:L7"/>
    <mergeCell ref="G8:G15"/>
    <mergeCell ref="H8:H15"/>
    <mergeCell ref="I8:I15"/>
    <mergeCell ref="J8:J15"/>
    <mergeCell ref="L8:L15"/>
    <mergeCell ref="M36:M37"/>
    <mergeCell ref="Q8:Q15"/>
    <mergeCell ref="M8:M15"/>
    <mergeCell ref="N8:N15"/>
    <mergeCell ref="S7:X7"/>
    <mergeCell ref="K8:K15"/>
    <mergeCell ref="O8:O15"/>
    <mergeCell ref="P8:P15"/>
    <mergeCell ref="S1:X1"/>
    <mergeCell ref="A2:X3"/>
    <mergeCell ref="A5:A15"/>
    <mergeCell ref="B5:B15"/>
    <mergeCell ref="C5:C15"/>
    <mergeCell ref="D5:X5"/>
    <mergeCell ref="D6:F6"/>
    <mergeCell ref="G6:X6"/>
    <mergeCell ref="D7:D15"/>
    <mergeCell ref="E7:E15"/>
    <mergeCell ref="F7:F15"/>
    <mergeCell ref="G7:I7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="70" zoomScaleNormal="70" zoomScaleSheetLayoutView="70" workbookViewId="0">
      <selection activeCell="A3" sqref="A3:L4"/>
    </sheetView>
  </sheetViews>
  <sheetFormatPr defaultRowHeight="13.2" x14ac:dyDescent="0.25"/>
  <cols>
    <col min="1" max="1" width="40.109375" customWidth="1"/>
    <col min="2" max="3" width="9.44140625" customWidth="1"/>
    <col min="4" max="4" width="18.109375" customWidth="1"/>
    <col min="5" max="5" width="15.5546875" customWidth="1"/>
    <col min="6" max="6" width="14.44140625" customWidth="1"/>
    <col min="7" max="7" width="16.5546875" customWidth="1"/>
    <col min="8" max="8" width="14" customWidth="1"/>
    <col min="9" max="9" width="15.88671875" customWidth="1"/>
    <col min="10" max="10" width="11.88671875" customWidth="1"/>
    <col min="11" max="11" width="10.44140625" customWidth="1"/>
    <col min="12" max="12" width="12.88671875" customWidth="1"/>
  </cols>
  <sheetData>
    <row r="1" spans="1:12" ht="15.75" hidden="1" customHeight="1" thickBot="1" x14ac:dyDescent="0.3">
      <c r="I1" s="337"/>
      <c r="J1" s="263"/>
      <c r="K1" s="263"/>
      <c r="L1" s="263"/>
    </row>
    <row r="2" spans="1:12" ht="14.4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.75" customHeight="1" x14ac:dyDescent="0.25">
      <c r="A3" s="338" t="s">
        <v>152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40"/>
    </row>
    <row r="4" spans="1:12" ht="31.95" customHeight="1" x14ac:dyDescent="0.25">
      <c r="A4" s="341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40"/>
    </row>
    <row r="5" spans="1:12" ht="15" thickBot="1" x14ac:dyDescent="0.3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30" customHeight="1" thickBot="1" x14ac:dyDescent="0.3">
      <c r="A6" s="344" t="s">
        <v>0</v>
      </c>
      <c r="B6" s="344" t="s">
        <v>34</v>
      </c>
      <c r="C6" s="344" t="s">
        <v>76</v>
      </c>
      <c r="D6" s="347" t="s">
        <v>61</v>
      </c>
      <c r="E6" s="348"/>
      <c r="F6" s="348"/>
      <c r="G6" s="348"/>
      <c r="H6" s="348"/>
      <c r="I6" s="348"/>
      <c r="J6" s="348"/>
      <c r="K6" s="348"/>
      <c r="L6" s="349"/>
    </row>
    <row r="7" spans="1:12" ht="15.75" customHeight="1" thickBot="1" x14ac:dyDescent="0.3">
      <c r="A7" s="346"/>
      <c r="B7" s="346"/>
      <c r="C7" s="356"/>
      <c r="D7" s="350" t="s">
        <v>62</v>
      </c>
      <c r="E7" s="351"/>
      <c r="F7" s="352"/>
      <c r="G7" s="347" t="s">
        <v>5</v>
      </c>
      <c r="H7" s="348"/>
      <c r="I7" s="348"/>
      <c r="J7" s="348"/>
      <c r="K7" s="348"/>
      <c r="L7" s="349"/>
    </row>
    <row r="8" spans="1:12" ht="97.2" customHeight="1" thickBot="1" x14ac:dyDescent="0.3">
      <c r="A8" s="346"/>
      <c r="B8" s="346"/>
      <c r="C8" s="357"/>
      <c r="D8" s="353"/>
      <c r="E8" s="354"/>
      <c r="F8" s="355"/>
      <c r="G8" s="347" t="s">
        <v>137</v>
      </c>
      <c r="H8" s="348"/>
      <c r="I8" s="349"/>
      <c r="J8" s="347" t="s">
        <v>138</v>
      </c>
      <c r="K8" s="348"/>
      <c r="L8" s="349"/>
    </row>
    <row r="9" spans="1:12" ht="15" x14ac:dyDescent="0.25">
      <c r="A9" s="346"/>
      <c r="B9" s="346"/>
      <c r="C9" s="357"/>
      <c r="D9" s="67" t="s">
        <v>122</v>
      </c>
      <c r="E9" s="67" t="s">
        <v>130</v>
      </c>
      <c r="F9" s="67" t="s">
        <v>131</v>
      </c>
      <c r="G9" s="67" t="s">
        <v>122</v>
      </c>
      <c r="H9" s="67" t="s">
        <v>130</v>
      </c>
      <c r="I9" s="67" t="s">
        <v>132</v>
      </c>
      <c r="J9" s="67" t="s">
        <v>123</v>
      </c>
      <c r="K9" s="67" t="s">
        <v>124</v>
      </c>
      <c r="L9" s="67" t="s">
        <v>133</v>
      </c>
    </row>
    <row r="10" spans="1:12" ht="60.6" thickBot="1" x14ac:dyDescent="0.3">
      <c r="A10" s="346"/>
      <c r="B10" s="346"/>
      <c r="C10" s="357"/>
      <c r="D10" s="67" t="s">
        <v>134</v>
      </c>
      <c r="E10" s="67" t="s">
        <v>135</v>
      </c>
      <c r="F10" s="67" t="s">
        <v>136</v>
      </c>
      <c r="G10" s="67" t="s">
        <v>134</v>
      </c>
      <c r="H10" s="67" t="s">
        <v>135</v>
      </c>
      <c r="I10" s="67" t="s">
        <v>136</v>
      </c>
      <c r="J10" s="67" t="s">
        <v>134</v>
      </c>
      <c r="K10" s="67" t="s">
        <v>135</v>
      </c>
      <c r="L10" s="67" t="s">
        <v>136</v>
      </c>
    </row>
    <row r="11" spans="1:12" ht="15.6" thickBot="1" x14ac:dyDescent="0.3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</row>
    <row r="12" spans="1:12" ht="15" customHeight="1" x14ac:dyDescent="0.25">
      <c r="A12" s="64" t="s">
        <v>63</v>
      </c>
      <c r="B12" s="344">
        <v>1</v>
      </c>
      <c r="C12" s="344" t="s">
        <v>36</v>
      </c>
      <c r="D12" s="324">
        <f>Лист3!D49</f>
        <v>535370.02</v>
      </c>
      <c r="E12" s="324">
        <v>303330</v>
      </c>
      <c r="F12" s="324">
        <v>313830</v>
      </c>
      <c r="G12" s="324">
        <f>D22</f>
        <v>535370.02</v>
      </c>
      <c r="H12" s="324">
        <v>303330</v>
      </c>
      <c r="I12" s="324">
        <v>313830</v>
      </c>
      <c r="J12" s="342"/>
      <c r="K12" s="342"/>
      <c r="L12" s="342"/>
    </row>
    <row r="13" spans="1:12" ht="30.6" thickBot="1" x14ac:dyDescent="0.3">
      <c r="A13" s="48" t="s">
        <v>64</v>
      </c>
      <c r="B13" s="345"/>
      <c r="C13" s="345"/>
      <c r="D13" s="325"/>
      <c r="E13" s="325"/>
      <c r="F13" s="325"/>
      <c r="G13" s="325"/>
      <c r="H13" s="325"/>
      <c r="I13" s="325"/>
      <c r="J13" s="343"/>
      <c r="K13" s="343"/>
      <c r="L13" s="343"/>
    </row>
    <row r="14" spans="1:12" ht="13.2" customHeight="1" x14ac:dyDescent="0.25">
      <c r="A14" s="362" t="s">
        <v>77</v>
      </c>
      <c r="B14" s="344">
        <v>1001</v>
      </c>
      <c r="C14" s="344" t="s">
        <v>36</v>
      </c>
      <c r="D14" s="306"/>
      <c r="E14" s="358"/>
      <c r="F14" s="358"/>
      <c r="G14" s="324"/>
      <c r="H14" s="342"/>
      <c r="I14" s="342"/>
      <c r="J14" s="342"/>
      <c r="K14" s="342"/>
      <c r="L14" s="342"/>
    </row>
    <row r="15" spans="1:12" x14ac:dyDescent="0.25">
      <c r="A15" s="363"/>
      <c r="B15" s="363"/>
      <c r="C15" s="363"/>
      <c r="D15" s="364"/>
      <c r="E15" s="359"/>
      <c r="F15" s="359"/>
      <c r="G15" s="360"/>
      <c r="H15" s="361"/>
      <c r="I15" s="361"/>
      <c r="J15" s="361"/>
      <c r="K15" s="361"/>
      <c r="L15" s="361"/>
    </row>
    <row r="16" spans="1:12" x14ac:dyDescent="0.25">
      <c r="A16" s="363"/>
      <c r="B16" s="363"/>
      <c r="C16" s="363"/>
      <c r="D16" s="364"/>
      <c r="E16" s="359"/>
      <c r="F16" s="359"/>
      <c r="G16" s="360"/>
      <c r="H16" s="361"/>
      <c r="I16" s="361"/>
      <c r="J16" s="361"/>
      <c r="K16" s="361"/>
      <c r="L16" s="361"/>
    </row>
    <row r="17" spans="1:12" x14ac:dyDescent="0.25">
      <c r="A17" s="363"/>
      <c r="B17" s="363"/>
      <c r="C17" s="363"/>
      <c r="D17" s="364"/>
      <c r="E17" s="359"/>
      <c r="F17" s="359"/>
      <c r="G17" s="360"/>
      <c r="H17" s="361"/>
      <c r="I17" s="361"/>
      <c r="J17" s="361"/>
      <c r="K17" s="361"/>
      <c r="L17" s="361"/>
    </row>
    <row r="18" spans="1:12" ht="8.25" customHeight="1" thickBot="1" x14ac:dyDescent="0.3">
      <c r="A18" s="363"/>
      <c r="B18" s="363"/>
      <c r="C18" s="363"/>
      <c r="D18" s="364"/>
      <c r="E18" s="359"/>
      <c r="F18" s="359"/>
      <c r="G18" s="360"/>
      <c r="H18" s="361"/>
      <c r="I18" s="361"/>
      <c r="J18" s="361"/>
      <c r="K18" s="361"/>
      <c r="L18" s="361"/>
    </row>
    <row r="19" spans="1:12" ht="3" hidden="1" customHeight="1" thickBot="1" x14ac:dyDescent="0.3">
      <c r="A19" s="363"/>
      <c r="B19" s="363"/>
      <c r="C19" s="363"/>
      <c r="D19" s="364"/>
      <c r="E19" s="359"/>
      <c r="F19" s="359"/>
      <c r="G19" s="360"/>
      <c r="H19" s="361"/>
      <c r="I19" s="361"/>
      <c r="J19" s="361"/>
      <c r="K19" s="361"/>
      <c r="L19" s="361"/>
    </row>
    <row r="20" spans="1:12" ht="13.95" hidden="1" customHeight="1" thickBot="1" x14ac:dyDescent="0.3">
      <c r="A20" s="363"/>
      <c r="B20" s="363"/>
      <c r="C20" s="363"/>
      <c r="D20" s="364"/>
      <c r="E20" s="359"/>
      <c r="F20" s="359"/>
      <c r="G20" s="360"/>
      <c r="H20" s="361"/>
      <c r="I20" s="361"/>
      <c r="J20" s="361"/>
      <c r="K20" s="361"/>
      <c r="L20" s="361"/>
    </row>
    <row r="21" spans="1:12" ht="16.2" thickBot="1" x14ac:dyDescent="0.3">
      <c r="A21" s="49"/>
      <c r="B21" s="49"/>
      <c r="C21" s="49"/>
      <c r="D21" s="71"/>
      <c r="E21" s="58"/>
      <c r="F21" s="58"/>
      <c r="G21" s="79"/>
      <c r="H21" s="73"/>
      <c r="I21" s="73"/>
      <c r="J21" s="73"/>
      <c r="K21" s="73"/>
      <c r="L21" s="73"/>
    </row>
    <row r="22" spans="1:12" ht="30.6" thickBot="1" x14ac:dyDescent="0.3">
      <c r="A22" s="51" t="s">
        <v>65</v>
      </c>
      <c r="B22" s="68">
        <v>2001</v>
      </c>
      <c r="C22" s="33">
        <v>2018</v>
      </c>
      <c r="D22" s="60">
        <f t="shared" ref="D22:I22" si="0">D12</f>
        <v>535370.02</v>
      </c>
      <c r="E22" s="60">
        <f t="shared" si="0"/>
        <v>303330</v>
      </c>
      <c r="F22" s="60">
        <f t="shared" si="0"/>
        <v>313830</v>
      </c>
      <c r="G22" s="60">
        <f t="shared" si="0"/>
        <v>535370.02</v>
      </c>
      <c r="H22" s="60">
        <f t="shared" si="0"/>
        <v>303330</v>
      </c>
      <c r="I22" s="60">
        <f t="shared" si="0"/>
        <v>313830</v>
      </c>
      <c r="J22" s="74"/>
      <c r="K22" s="74"/>
      <c r="L22" s="74"/>
    </row>
    <row r="23" spans="1:12" ht="15.6" thickBot="1" x14ac:dyDescent="0.3">
      <c r="A23" s="35"/>
      <c r="B23" s="33"/>
      <c r="C23" s="33"/>
      <c r="D23" s="33"/>
      <c r="E23" s="33"/>
      <c r="F23" s="33"/>
      <c r="G23" s="127"/>
      <c r="H23" s="33"/>
      <c r="I23" s="33"/>
      <c r="J23" s="33"/>
      <c r="K23" s="33"/>
      <c r="L23" s="33"/>
    </row>
  </sheetData>
  <mergeCells count="33">
    <mergeCell ref="A14:A20"/>
    <mergeCell ref="B14:B20"/>
    <mergeCell ref="C14:C20"/>
    <mergeCell ref="D14:D20"/>
    <mergeCell ref="E14:E20"/>
    <mergeCell ref="G7:L7"/>
    <mergeCell ref="G8:I8"/>
    <mergeCell ref="C6:C10"/>
    <mergeCell ref="F14:F20"/>
    <mergeCell ref="G14:G20"/>
    <mergeCell ref="H14:H20"/>
    <mergeCell ref="H12:H13"/>
    <mergeCell ref="J8:L8"/>
    <mergeCell ref="I14:I20"/>
    <mergeCell ref="J14:J20"/>
    <mergeCell ref="K14:K20"/>
    <mergeCell ref="L14:L20"/>
    <mergeCell ref="I1:L1"/>
    <mergeCell ref="A3:L4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G12:G13"/>
    <mergeCell ref="A6:A10"/>
    <mergeCell ref="B6:B10"/>
    <mergeCell ref="D6:L6"/>
    <mergeCell ref="D7:F8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2" zoomScaleSheetLayoutView="100" workbookViewId="0">
      <selection activeCell="E12" sqref="E12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337"/>
      <c r="B1" s="263"/>
      <c r="C1" s="263"/>
    </row>
    <row r="2" spans="1:3" ht="0.6" customHeight="1" x14ac:dyDescent="0.25">
      <c r="A2" s="32"/>
    </row>
    <row r="3" spans="1:3" ht="19.95" customHeight="1" thickBot="1" x14ac:dyDescent="0.3">
      <c r="A3" s="365" t="s">
        <v>78</v>
      </c>
      <c r="B3" s="366"/>
      <c r="C3" s="366"/>
    </row>
    <row r="4" spans="1:3" ht="30.6" thickBot="1" x14ac:dyDescent="0.3">
      <c r="A4" s="50" t="s">
        <v>0</v>
      </c>
      <c r="B4" s="38" t="s">
        <v>34</v>
      </c>
      <c r="C4" s="50" t="s">
        <v>79</v>
      </c>
    </row>
    <row r="5" spans="1:3" ht="15.6" thickBot="1" x14ac:dyDescent="0.3">
      <c r="A5" s="37">
        <v>1</v>
      </c>
      <c r="B5" s="34">
        <v>2</v>
      </c>
      <c r="C5" s="37">
        <v>3</v>
      </c>
    </row>
    <row r="6" spans="1:3" ht="34.200000000000003" customHeight="1" thickBot="1" x14ac:dyDescent="0.3">
      <c r="A6" s="51" t="s">
        <v>80</v>
      </c>
      <c r="B6" s="52" t="s">
        <v>81</v>
      </c>
      <c r="C6" s="35"/>
    </row>
    <row r="7" spans="1:3" ht="96" customHeight="1" thickBot="1" x14ac:dyDescent="0.3">
      <c r="A7" s="51" t="s">
        <v>82</v>
      </c>
      <c r="B7" s="52" t="s">
        <v>83</v>
      </c>
      <c r="C7" s="35"/>
    </row>
    <row r="8" spans="1:3" ht="43.95" customHeight="1" thickBot="1" x14ac:dyDescent="0.3">
      <c r="A8" s="51" t="s">
        <v>84</v>
      </c>
      <c r="B8" s="52" t="s">
        <v>85</v>
      </c>
      <c r="C8" s="35"/>
    </row>
    <row r="9" spans="1:3" ht="16.2" customHeight="1" x14ac:dyDescent="0.25">
      <c r="A9" s="53"/>
      <c r="B9" s="54"/>
      <c r="C9" s="27"/>
    </row>
    <row r="10" spans="1:3" ht="24" customHeight="1" x14ac:dyDescent="0.25">
      <c r="A10" s="56" t="s">
        <v>29</v>
      </c>
      <c r="B10" s="55"/>
      <c r="C10" s="62" t="s">
        <v>120</v>
      </c>
    </row>
    <row r="11" spans="1:3" ht="19.2" customHeight="1" x14ac:dyDescent="0.25">
      <c r="A11" s="56" t="s">
        <v>86</v>
      </c>
      <c r="B11" s="55"/>
      <c r="C11" t="s">
        <v>87</v>
      </c>
    </row>
    <row r="12" spans="1:3" ht="23.4" customHeight="1" x14ac:dyDescent="0.25">
      <c r="A12" s="56" t="s">
        <v>16</v>
      </c>
      <c r="B12" s="57"/>
      <c r="C12" t="s">
        <v>88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6" zoomScale="80" zoomScaleNormal="80" workbookViewId="0">
      <selection activeCell="J28" sqref="J28"/>
    </sheetView>
  </sheetViews>
  <sheetFormatPr defaultColWidth="9.88671875" defaultRowHeight="13.2" x14ac:dyDescent="0.25"/>
  <cols>
    <col min="1" max="1" width="3.5546875" customWidth="1"/>
    <col min="2" max="2" width="26.33203125" customWidth="1"/>
    <col min="4" max="5" width="10.109375" bestFit="1" customWidth="1"/>
    <col min="6" max="6" width="13.44140625" customWidth="1"/>
    <col min="7" max="7" width="15.44140625" customWidth="1"/>
    <col min="8" max="8" width="12" customWidth="1"/>
    <col min="10" max="10" width="17.109375" customWidth="1"/>
    <col min="11" max="11" width="15.44140625" customWidth="1"/>
    <col min="12" max="12" width="13" customWidth="1"/>
  </cols>
  <sheetData>
    <row r="1" spans="1:12" x14ac:dyDescent="0.25">
      <c r="A1" s="379" t="s">
        <v>154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2" x14ac:dyDescent="0.25">
      <c r="A2" s="380"/>
      <c r="B2" s="380"/>
      <c r="C2" s="380"/>
      <c r="D2" s="380"/>
      <c r="E2" s="380"/>
      <c r="F2" s="380"/>
      <c r="G2" s="380"/>
      <c r="H2" s="380"/>
      <c r="I2" s="380"/>
      <c r="J2" s="380"/>
    </row>
    <row r="3" spans="1:12" x14ac:dyDescent="0.25">
      <c r="A3" s="380"/>
      <c r="B3" s="380"/>
      <c r="C3" s="380"/>
      <c r="D3" s="380"/>
      <c r="E3" s="380"/>
      <c r="F3" s="380"/>
      <c r="G3" s="380"/>
      <c r="H3" s="380"/>
      <c r="I3" s="380"/>
      <c r="J3" s="380"/>
    </row>
    <row r="4" spans="1:12" ht="13.8" x14ac:dyDescent="0.3">
      <c r="A4" s="155"/>
    </row>
    <row r="5" spans="1:12" ht="15.6" x14ac:dyDescent="0.3">
      <c r="A5" s="381" t="s">
        <v>155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2" ht="13.8" x14ac:dyDescent="0.2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2" ht="13.8" x14ac:dyDescent="0.25">
      <c r="A7" s="383" t="s">
        <v>156</v>
      </c>
      <c r="B7" s="384"/>
      <c r="C7" s="384"/>
      <c r="D7" s="384"/>
      <c r="E7" s="384"/>
      <c r="F7" s="384"/>
      <c r="G7" s="384"/>
      <c r="H7" s="384"/>
      <c r="I7" s="384"/>
      <c r="J7" s="384"/>
      <c r="K7" s="157"/>
    </row>
    <row r="8" spans="1:12" ht="13.8" x14ac:dyDescent="0.25">
      <c r="A8" s="383" t="s">
        <v>157</v>
      </c>
      <c r="B8" s="384"/>
      <c r="C8" s="384"/>
      <c r="D8" s="384"/>
      <c r="E8" s="384"/>
      <c r="F8" s="384"/>
      <c r="G8" s="384"/>
      <c r="H8" s="384"/>
      <c r="I8" s="384"/>
      <c r="J8" s="384"/>
      <c r="K8" s="157"/>
    </row>
    <row r="9" spans="1:12" ht="13.8" x14ac:dyDescent="0.25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2" ht="15.6" x14ac:dyDescent="0.3">
      <c r="A10" s="385" t="s">
        <v>158</v>
      </c>
      <c r="B10" s="386"/>
      <c r="C10" s="386"/>
      <c r="D10" s="386"/>
      <c r="E10" s="386"/>
      <c r="F10" s="386"/>
      <c r="G10" s="386"/>
      <c r="H10" s="386"/>
      <c r="I10" s="386"/>
      <c r="J10" s="386"/>
      <c r="K10" s="157"/>
    </row>
    <row r="11" spans="1:12" ht="16.2" thickBot="1" x14ac:dyDescent="0.3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7"/>
    </row>
    <row r="12" spans="1:12" ht="31.2" customHeight="1" thickBot="1" x14ac:dyDescent="0.3">
      <c r="A12" s="387" t="s">
        <v>159</v>
      </c>
      <c r="B12" s="369" t="s">
        <v>160</v>
      </c>
      <c r="C12" s="369" t="s">
        <v>161</v>
      </c>
      <c r="D12" s="375" t="s">
        <v>162</v>
      </c>
      <c r="E12" s="376"/>
      <c r="F12" s="376"/>
      <c r="G12" s="377"/>
      <c r="H12" s="369" t="s">
        <v>163</v>
      </c>
      <c r="I12" s="369" t="s">
        <v>164</v>
      </c>
      <c r="J12" s="372" t="s">
        <v>165</v>
      </c>
      <c r="K12" s="373"/>
      <c r="L12" s="374"/>
    </row>
    <row r="13" spans="1:12" ht="16.2" thickBot="1" x14ac:dyDescent="0.3">
      <c r="A13" s="388"/>
      <c r="B13" s="370"/>
      <c r="C13" s="370"/>
      <c r="D13" s="369" t="s">
        <v>35</v>
      </c>
      <c r="E13" s="375" t="s">
        <v>5</v>
      </c>
      <c r="F13" s="376"/>
      <c r="G13" s="377"/>
      <c r="H13" s="370"/>
      <c r="I13" s="370"/>
      <c r="J13" s="369" t="s">
        <v>166</v>
      </c>
      <c r="K13" s="369" t="s">
        <v>167</v>
      </c>
      <c r="L13" s="369" t="s">
        <v>168</v>
      </c>
    </row>
    <row r="14" spans="1:12" ht="63" thickBot="1" x14ac:dyDescent="0.3">
      <c r="A14" s="389"/>
      <c r="B14" s="371"/>
      <c r="C14" s="371"/>
      <c r="D14" s="371"/>
      <c r="E14" s="165" t="s">
        <v>169</v>
      </c>
      <c r="F14" s="165" t="s">
        <v>170</v>
      </c>
      <c r="G14" s="165" t="s">
        <v>171</v>
      </c>
      <c r="H14" s="371"/>
      <c r="I14" s="371"/>
      <c r="J14" s="378"/>
      <c r="K14" s="378"/>
      <c r="L14" s="378"/>
    </row>
    <row r="15" spans="1:12" ht="16.2" thickBot="1" x14ac:dyDescent="0.3">
      <c r="A15" s="161">
        <v>1</v>
      </c>
      <c r="B15" s="160">
        <v>2</v>
      </c>
      <c r="C15" s="160">
        <v>3</v>
      </c>
      <c r="D15" s="160">
        <v>4</v>
      </c>
      <c r="E15" s="160">
        <v>5</v>
      </c>
      <c r="F15" s="160">
        <v>6</v>
      </c>
      <c r="G15" s="160">
        <v>7</v>
      </c>
      <c r="H15" s="160">
        <v>8</v>
      </c>
      <c r="I15" s="160">
        <v>9</v>
      </c>
      <c r="J15" s="160">
        <v>10</v>
      </c>
      <c r="K15" s="162">
        <v>11</v>
      </c>
      <c r="L15" s="163">
        <v>12</v>
      </c>
    </row>
    <row r="16" spans="1:12" ht="16.2" thickBot="1" x14ac:dyDescent="0.3">
      <c r="A16" s="164">
        <v>1</v>
      </c>
      <c r="B16" s="165" t="s">
        <v>29</v>
      </c>
      <c r="C16" s="165">
        <v>1</v>
      </c>
      <c r="D16" s="166">
        <f>E16+F16+G16+H16</f>
        <v>24861</v>
      </c>
      <c r="E16" s="167">
        <v>23204</v>
      </c>
      <c r="F16" s="168">
        <v>0</v>
      </c>
      <c r="G16" s="166">
        <v>1657</v>
      </c>
      <c r="H16" s="166">
        <v>0</v>
      </c>
      <c r="I16" s="166">
        <v>0</v>
      </c>
      <c r="J16" s="166">
        <v>392971</v>
      </c>
      <c r="K16" s="166">
        <v>389951</v>
      </c>
      <c r="L16" s="166">
        <v>389951</v>
      </c>
    </row>
    <row r="17" spans="1:13" ht="16.2" thickBot="1" x14ac:dyDescent="0.3">
      <c r="A17" s="164">
        <v>2</v>
      </c>
      <c r="B17" s="165" t="s">
        <v>172</v>
      </c>
      <c r="C17" s="165">
        <v>0.5</v>
      </c>
      <c r="D17" s="166">
        <f>(E17+F17+G17+H17)*0.5</f>
        <v>5559</v>
      </c>
      <c r="E17" s="72">
        <v>4496</v>
      </c>
      <c r="F17" s="166">
        <v>0</v>
      </c>
      <c r="G17" s="166">
        <v>6622</v>
      </c>
      <c r="H17" s="166">
        <v>0</v>
      </c>
      <c r="I17" s="166">
        <v>0</v>
      </c>
      <c r="J17" s="166">
        <v>99765</v>
      </c>
      <c r="K17" s="166">
        <v>101458</v>
      </c>
      <c r="L17" s="166">
        <v>101458</v>
      </c>
    </row>
    <row r="18" spans="1:13" ht="16.2" thickBot="1" x14ac:dyDescent="0.3">
      <c r="A18" s="169">
        <v>3</v>
      </c>
      <c r="B18" s="165" t="s">
        <v>173</v>
      </c>
      <c r="C18" s="165">
        <v>1</v>
      </c>
      <c r="D18" s="166">
        <f>E18+F18+G18+H18</f>
        <v>11117</v>
      </c>
      <c r="E18" s="72">
        <v>5227</v>
      </c>
      <c r="F18" s="166">
        <v>0</v>
      </c>
      <c r="G18" s="166">
        <v>5890</v>
      </c>
      <c r="H18" s="166">
        <v>0</v>
      </c>
      <c r="I18" s="166">
        <v>0</v>
      </c>
      <c r="J18" s="166">
        <v>157887.95000000001</v>
      </c>
      <c r="K18" s="166">
        <v>186773</v>
      </c>
      <c r="L18" s="166">
        <v>186773</v>
      </c>
    </row>
    <row r="19" spans="1:13" ht="16.2" thickBot="1" x14ac:dyDescent="0.3">
      <c r="A19" s="169">
        <v>4</v>
      </c>
      <c r="B19" s="165" t="s">
        <v>174</v>
      </c>
      <c r="C19" s="165">
        <v>4</v>
      </c>
      <c r="D19" s="166">
        <f>(E19+F19+G19+H19)</f>
        <v>16991</v>
      </c>
      <c r="E19" s="72">
        <v>15300</v>
      </c>
      <c r="F19" s="166">
        <v>0</v>
      </c>
      <c r="G19" s="166">
        <v>1691</v>
      </c>
      <c r="H19" s="166">
        <v>0</v>
      </c>
      <c r="I19" s="166">
        <v>0</v>
      </c>
      <c r="J19" s="166">
        <v>1399144</v>
      </c>
      <c r="K19" s="166">
        <v>1446674</v>
      </c>
      <c r="L19" s="166">
        <v>1458438</v>
      </c>
    </row>
    <row r="20" spans="1:13" ht="16.2" thickBot="1" x14ac:dyDescent="0.3">
      <c r="A20" s="169">
        <v>5</v>
      </c>
      <c r="B20" s="165" t="s">
        <v>175</v>
      </c>
      <c r="C20" s="165">
        <v>1</v>
      </c>
      <c r="D20" s="166">
        <f>E20+F20+G20+H20</f>
        <v>16991</v>
      </c>
      <c r="E20" s="72">
        <v>15300</v>
      </c>
      <c r="F20" s="166">
        <v>0</v>
      </c>
      <c r="G20" s="166">
        <v>1691</v>
      </c>
      <c r="H20" s="166">
        <v>0</v>
      </c>
      <c r="I20" s="166">
        <v>0</v>
      </c>
      <c r="J20" s="166">
        <v>294655</v>
      </c>
      <c r="K20" s="166">
        <v>311139</v>
      </c>
      <c r="L20" s="166">
        <v>311139</v>
      </c>
    </row>
    <row r="21" spans="1:13" ht="47.4" thickBot="1" x14ac:dyDescent="0.3">
      <c r="A21" s="169">
        <v>6</v>
      </c>
      <c r="B21" s="165" t="s">
        <v>176</v>
      </c>
      <c r="C21" s="165">
        <v>1</v>
      </c>
      <c r="D21" s="166">
        <f>(E21+F21+G21+H21)*1</f>
        <v>11117</v>
      </c>
      <c r="E21" s="72">
        <v>4050</v>
      </c>
      <c r="F21" s="166">
        <v>0</v>
      </c>
      <c r="G21" s="166">
        <v>7067</v>
      </c>
      <c r="H21" s="166">
        <v>0</v>
      </c>
      <c r="I21" s="166">
        <v>0</v>
      </c>
      <c r="J21" s="166">
        <f>D21*12</f>
        <v>133404</v>
      </c>
      <c r="K21" s="166">
        <v>118868</v>
      </c>
      <c r="L21" s="166">
        <v>118868</v>
      </c>
    </row>
    <row r="22" spans="1:13" ht="47.4" thickBot="1" x14ac:dyDescent="0.3">
      <c r="A22" s="169">
        <v>7</v>
      </c>
      <c r="B22" s="165" t="s">
        <v>177</v>
      </c>
      <c r="C22" s="165">
        <v>0.5</v>
      </c>
      <c r="D22" s="166">
        <f>(E22+F22+G22+H22)*0.5</f>
        <v>5559</v>
      </c>
      <c r="E22" s="72">
        <v>5051</v>
      </c>
      <c r="F22" s="166">
        <v>0</v>
      </c>
      <c r="G22" s="166">
        <v>6067</v>
      </c>
      <c r="H22" s="166">
        <v>0</v>
      </c>
      <c r="I22" s="166">
        <v>0</v>
      </c>
      <c r="J22" s="166">
        <v>96987</v>
      </c>
      <c r="K22" s="166">
        <v>101987</v>
      </c>
      <c r="L22" s="166">
        <v>101987</v>
      </c>
    </row>
    <row r="23" spans="1:13" ht="16.2" thickBot="1" x14ac:dyDescent="0.3">
      <c r="A23" s="169">
        <v>8</v>
      </c>
      <c r="B23" s="165" t="s">
        <v>178</v>
      </c>
      <c r="C23" s="165">
        <v>1</v>
      </c>
      <c r="D23" s="166">
        <f>(E23+F23+G23+H23)*1</f>
        <v>11117</v>
      </c>
      <c r="E23" s="72">
        <v>4709</v>
      </c>
      <c r="F23" s="166">
        <v>0</v>
      </c>
      <c r="G23" s="166">
        <v>6408</v>
      </c>
      <c r="H23" s="166">
        <v>0</v>
      </c>
      <c r="I23" s="166">
        <v>0</v>
      </c>
      <c r="J23" s="166">
        <f>D23*12</f>
        <v>133404</v>
      </c>
      <c r="K23" s="166">
        <v>118868</v>
      </c>
      <c r="L23" s="166">
        <v>118868</v>
      </c>
    </row>
    <row r="24" spans="1:13" ht="31.8" thickBot="1" x14ac:dyDescent="0.3">
      <c r="A24" s="169">
        <v>9</v>
      </c>
      <c r="B24" s="165" t="s">
        <v>179</v>
      </c>
      <c r="C24" s="165">
        <v>0.5</v>
      </c>
      <c r="D24" s="166">
        <f>(E24+F24+G24+H24)*0.5</f>
        <v>8996</v>
      </c>
      <c r="E24" s="72">
        <v>16193</v>
      </c>
      <c r="F24" s="166">
        <v>0</v>
      </c>
      <c r="G24" s="166">
        <v>1799</v>
      </c>
      <c r="H24" s="166">
        <v>0</v>
      </c>
      <c r="I24" s="166">
        <v>0</v>
      </c>
      <c r="J24" s="166">
        <v>231613</v>
      </c>
      <c r="K24" s="166">
        <v>221258</v>
      </c>
      <c r="L24" s="166">
        <v>223451</v>
      </c>
    </row>
    <row r="25" spans="1:13" ht="49.8" customHeight="1" thickBot="1" x14ac:dyDescent="0.3">
      <c r="A25" s="169">
        <v>10</v>
      </c>
      <c r="B25" s="165" t="s">
        <v>180</v>
      </c>
      <c r="C25" s="165">
        <v>1</v>
      </c>
      <c r="D25" s="166">
        <f>(E25+F25+G25+H25)*1</f>
        <v>11117</v>
      </c>
      <c r="E25" s="72">
        <v>3864</v>
      </c>
      <c r="F25" s="166">
        <v>0</v>
      </c>
      <c r="G25" s="166">
        <v>7253</v>
      </c>
      <c r="H25" s="166">
        <v>0</v>
      </c>
      <c r="I25" s="166">
        <v>0</v>
      </c>
      <c r="J25" s="166">
        <v>113868</v>
      </c>
      <c r="K25" s="166">
        <v>118868</v>
      </c>
      <c r="L25" s="166">
        <v>118868</v>
      </c>
    </row>
    <row r="26" spans="1:13" ht="31.8" thickBot="1" x14ac:dyDescent="0.3">
      <c r="A26" s="169">
        <v>11</v>
      </c>
      <c r="B26" s="165" t="s">
        <v>181</v>
      </c>
      <c r="C26" s="165">
        <v>1</v>
      </c>
      <c r="D26" s="166">
        <f>(E26+F26+G26+H26)*1</f>
        <v>11117</v>
      </c>
      <c r="E26" s="72">
        <v>3715</v>
      </c>
      <c r="F26" s="166">
        <v>0</v>
      </c>
      <c r="G26" s="166">
        <v>7402</v>
      </c>
      <c r="H26" s="166">
        <v>0</v>
      </c>
      <c r="I26" s="166">
        <v>0</v>
      </c>
      <c r="J26" s="166">
        <f>D26*12</f>
        <v>133404</v>
      </c>
      <c r="K26" s="166">
        <v>118868</v>
      </c>
      <c r="L26" s="166">
        <v>118868</v>
      </c>
    </row>
    <row r="27" spans="1:13" ht="16.2" thickBot="1" x14ac:dyDescent="0.3">
      <c r="A27" s="169">
        <v>12</v>
      </c>
      <c r="B27" s="165" t="s">
        <v>182</v>
      </c>
      <c r="C27" s="165">
        <v>3</v>
      </c>
      <c r="D27" s="166">
        <f>(E27+F27+G27+H27)</f>
        <v>11117</v>
      </c>
      <c r="E27" s="72">
        <v>3715</v>
      </c>
      <c r="F27" s="166">
        <v>0</v>
      </c>
      <c r="G27" s="166">
        <v>7402</v>
      </c>
      <c r="H27" s="166">
        <v>0</v>
      </c>
      <c r="I27" s="166">
        <v>0</v>
      </c>
      <c r="J27" s="166">
        <f>(D27*12)*3</f>
        <v>400212</v>
      </c>
      <c r="K27" s="166">
        <v>363541</v>
      </c>
      <c r="L27" s="166">
        <v>366458</v>
      </c>
    </row>
    <row r="28" spans="1:13" ht="16.2" thickBot="1" x14ac:dyDescent="0.3">
      <c r="A28" s="367" t="s">
        <v>183</v>
      </c>
      <c r="B28" s="368"/>
      <c r="C28" s="165" t="s">
        <v>184</v>
      </c>
      <c r="D28" s="170"/>
      <c r="E28" s="165" t="s">
        <v>184</v>
      </c>
      <c r="F28" s="165" t="s">
        <v>184</v>
      </c>
      <c r="G28" s="165" t="s">
        <v>184</v>
      </c>
      <c r="H28" s="165" t="s">
        <v>184</v>
      </c>
      <c r="I28" s="165" t="s">
        <v>184</v>
      </c>
      <c r="J28" s="166">
        <f>J16+J17+J18+J19+J20+J21+J22+J23+J24+J25+J26+J27</f>
        <v>3587314.95</v>
      </c>
      <c r="K28" s="166">
        <f>K16+K17+K18+K19+K20+K21+K22+K23+K24+K25+K26+K27</f>
        <v>3598253</v>
      </c>
      <c r="L28" s="166">
        <f>L16+L17+L18+L19+L20+L21+L22+L23+L24+L25+L26+L27</f>
        <v>3615127</v>
      </c>
    </row>
    <row r="29" spans="1:13" ht="15.6" x14ac:dyDescent="0.25">
      <c r="J29" s="171"/>
      <c r="K29" s="171"/>
      <c r="L29" s="172"/>
      <c r="M29" s="46"/>
    </row>
    <row r="30" spans="1:13" x14ac:dyDescent="0.25">
      <c r="L30" s="46"/>
      <c r="M30" s="46"/>
    </row>
  </sheetData>
  <mergeCells count="18">
    <mergeCell ref="A1:J3"/>
    <mergeCell ref="A5:K5"/>
    <mergeCell ref="A7:J7"/>
    <mergeCell ref="A8:J8"/>
    <mergeCell ref="A10:J10"/>
    <mergeCell ref="A28:B28"/>
    <mergeCell ref="I12:I14"/>
    <mergeCell ref="J12:L12"/>
    <mergeCell ref="D13:D14"/>
    <mergeCell ref="E13:G13"/>
    <mergeCell ref="J13:J14"/>
    <mergeCell ref="K13:K14"/>
    <mergeCell ref="L13:L14"/>
    <mergeCell ref="A12:A14"/>
    <mergeCell ref="B12:B14"/>
    <mergeCell ref="C12:C14"/>
    <mergeCell ref="D12:G12"/>
    <mergeCell ref="H12:H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zoomScale="80" zoomScaleNormal="80" workbookViewId="0">
      <selection activeCell="C3" sqref="C3:C4"/>
    </sheetView>
  </sheetViews>
  <sheetFormatPr defaultColWidth="22.88671875" defaultRowHeight="13.2" x14ac:dyDescent="0.25"/>
  <cols>
    <col min="1" max="1" width="3.5546875" customWidth="1"/>
    <col min="2" max="2" width="62.109375" customWidth="1"/>
    <col min="3" max="3" width="27" customWidth="1"/>
    <col min="5" max="5" width="17" customWidth="1"/>
    <col min="6" max="6" width="18.6640625" customWidth="1"/>
  </cols>
  <sheetData>
    <row r="1" spans="1:11" ht="43.2" customHeight="1" x14ac:dyDescent="0.25">
      <c r="A1" s="392" t="s">
        <v>185</v>
      </c>
      <c r="B1" s="393"/>
      <c r="C1" s="393"/>
      <c r="D1" s="393"/>
      <c r="E1" s="394"/>
      <c r="F1" s="394"/>
      <c r="G1" s="173"/>
      <c r="H1" s="173"/>
      <c r="I1" s="173"/>
      <c r="J1" s="173"/>
      <c r="K1" s="173"/>
    </row>
    <row r="2" spans="1:11" ht="16.2" thickBot="1" x14ac:dyDescent="0.35">
      <c r="A2" s="158"/>
      <c r="G2" s="46"/>
    </row>
    <row r="3" spans="1:11" ht="16.2" thickBot="1" x14ac:dyDescent="0.35">
      <c r="A3" s="387" t="s">
        <v>159</v>
      </c>
      <c r="B3" s="396" t="s">
        <v>186</v>
      </c>
      <c r="C3" s="387" t="s">
        <v>187</v>
      </c>
      <c r="D3" s="398" t="s">
        <v>188</v>
      </c>
      <c r="E3" s="399"/>
      <c r="F3" s="400"/>
      <c r="G3" s="46"/>
    </row>
    <row r="4" spans="1:11" ht="31.8" thickBot="1" x14ac:dyDescent="0.3">
      <c r="A4" s="395"/>
      <c r="B4" s="397"/>
      <c r="C4" s="395"/>
      <c r="D4" s="160" t="s">
        <v>189</v>
      </c>
      <c r="E4" s="174" t="s">
        <v>190</v>
      </c>
      <c r="F4" s="174" t="s">
        <v>168</v>
      </c>
      <c r="G4" s="46"/>
    </row>
    <row r="5" spans="1:11" ht="16.2" thickBot="1" x14ac:dyDescent="0.3">
      <c r="A5" s="164">
        <v>1</v>
      </c>
      <c r="B5" s="160">
        <v>2</v>
      </c>
      <c r="C5" s="160">
        <v>3</v>
      </c>
      <c r="D5" s="160">
        <v>4</v>
      </c>
      <c r="E5" s="163">
        <v>5</v>
      </c>
      <c r="F5" s="163">
        <v>6</v>
      </c>
    </row>
    <row r="6" spans="1:11" ht="31.8" thickBot="1" x14ac:dyDescent="0.3">
      <c r="A6" s="164">
        <v>1</v>
      </c>
      <c r="B6" s="175" t="s">
        <v>191</v>
      </c>
      <c r="C6" s="165" t="s">
        <v>184</v>
      </c>
      <c r="D6" s="72">
        <f>D7</f>
        <v>789210</v>
      </c>
      <c r="E6" s="166">
        <f>E7</f>
        <v>791616</v>
      </c>
      <c r="F6" s="166">
        <f>F7</f>
        <v>795328</v>
      </c>
    </row>
    <row r="7" spans="1:11" ht="13.2" customHeight="1" x14ac:dyDescent="0.25">
      <c r="A7" s="369" t="s">
        <v>44</v>
      </c>
      <c r="B7" s="401" t="s">
        <v>192</v>
      </c>
      <c r="C7" s="390">
        <v>3587314.95</v>
      </c>
      <c r="D7" s="416">
        <v>789210</v>
      </c>
      <c r="E7" s="390">
        <v>791616</v>
      </c>
      <c r="F7" s="390">
        <v>795328</v>
      </c>
    </row>
    <row r="8" spans="1:11" ht="27" customHeight="1" thickBot="1" x14ac:dyDescent="0.3">
      <c r="A8" s="371"/>
      <c r="B8" s="402"/>
      <c r="C8" s="391"/>
      <c r="D8" s="417"/>
      <c r="E8" s="391"/>
      <c r="F8" s="391"/>
    </row>
    <row r="9" spans="1:11" ht="25.8" customHeight="1" thickBot="1" x14ac:dyDescent="0.35">
      <c r="A9" s="164" t="s">
        <v>51</v>
      </c>
      <c r="B9" s="175" t="s">
        <v>193</v>
      </c>
      <c r="C9" s="177"/>
      <c r="D9" s="418"/>
      <c r="E9" s="179"/>
      <c r="F9" s="179"/>
    </row>
    <row r="10" spans="1:11" ht="47.4" thickBot="1" x14ac:dyDescent="0.35">
      <c r="A10" s="164" t="s">
        <v>194</v>
      </c>
      <c r="B10" s="175" t="s">
        <v>195</v>
      </c>
      <c r="C10" s="177"/>
      <c r="D10" s="418"/>
      <c r="E10" s="180"/>
      <c r="F10" s="180"/>
    </row>
    <row r="11" spans="1:11" ht="31.8" thickBot="1" x14ac:dyDescent="0.3">
      <c r="A11" s="164">
        <v>2</v>
      </c>
      <c r="B11" s="175" t="s">
        <v>196</v>
      </c>
      <c r="C11" s="165" t="s">
        <v>184</v>
      </c>
      <c r="D11" s="72">
        <f>D12</f>
        <v>104032</v>
      </c>
      <c r="E11" s="166">
        <f>E12</f>
        <v>104349</v>
      </c>
      <c r="F11" s="166">
        <f>F12</f>
        <v>104839</v>
      </c>
    </row>
    <row r="12" spans="1:11" ht="15.6" x14ac:dyDescent="0.25">
      <c r="A12" s="369" t="s">
        <v>197</v>
      </c>
      <c r="B12" s="181" t="s">
        <v>5</v>
      </c>
      <c r="C12" s="390">
        <v>3587314.95</v>
      </c>
      <c r="D12" s="416">
        <v>104032</v>
      </c>
      <c r="E12" s="390">
        <v>104349</v>
      </c>
      <c r="F12" s="390">
        <v>104839</v>
      </c>
    </row>
    <row r="13" spans="1:11" ht="36" customHeight="1" thickBot="1" x14ac:dyDescent="0.3">
      <c r="A13" s="371"/>
      <c r="B13" s="175" t="s">
        <v>198</v>
      </c>
      <c r="C13" s="391"/>
      <c r="D13" s="417"/>
      <c r="E13" s="391"/>
      <c r="F13" s="391"/>
    </row>
    <row r="14" spans="1:11" ht="31.8" customHeight="1" thickBot="1" x14ac:dyDescent="0.35">
      <c r="A14" s="182" t="s">
        <v>199</v>
      </c>
      <c r="B14" s="175" t="s">
        <v>200</v>
      </c>
      <c r="C14" s="177"/>
      <c r="D14" s="178"/>
      <c r="E14" s="179"/>
      <c r="F14" s="179"/>
    </row>
    <row r="15" spans="1:11" ht="34.799999999999997" customHeight="1" thickBot="1" x14ac:dyDescent="0.35">
      <c r="A15" s="182" t="s">
        <v>201</v>
      </c>
      <c r="B15" s="175" t="s">
        <v>202</v>
      </c>
      <c r="C15" s="177"/>
      <c r="D15" s="178"/>
      <c r="E15" s="180"/>
      <c r="F15" s="180"/>
    </row>
    <row r="16" spans="1:11" ht="43.8" thickBot="1" x14ac:dyDescent="0.35">
      <c r="A16" s="183" t="s">
        <v>203</v>
      </c>
      <c r="B16" s="184" t="s">
        <v>204</v>
      </c>
      <c r="C16" s="185"/>
      <c r="D16" s="186"/>
      <c r="E16" s="179"/>
      <c r="F16" s="179"/>
    </row>
    <row r="17" spans="1:6" s="188" customFormat="1" ht="34.200000000000003" customHeight="1" thickBot="1" x14ac:dyDescent="0.35">
      <c r="A17" s="183" t="s">
        <v>205</v>
      </c>
      <c r="B17" s="184" t="s">
        <v>204</v>
      </c>
      <c r="C17" s="185"/>
      <c r="D17" s="186"/>
      <c r="E17" s="187"/>
      <c r="F17" s="187"/>
    </row>
    <row r="18" spans="1:6" ht="36" customHeight="1" thickBot="1" x14ac:dyDescent="0.35">
      <c r="A18" s="182">
        <v>3</v>
      </c>
      <c r="B18" s="175" t="s">
        <v>206</v>
      </c>
      <c r="C18" s="168">
        <v>3587314.95</v>
      </c>
      <c r="D18" s="189">
        <v>207836.05</v>
      </c>
      <c r="E18" s="189">
        <v>191107</v>
      </c>
      <c r="F18" s="189">
        <v>191866</v>
      </c>
    </row>
    <row r="19" spans="1:6" ht="16.2" thickBot="1" x14ac:dyDescent="0.35">
      <c r="A19" s="182"/>
      <c r="B19" s="190" t="s">
        <v>183</v>
      </c>
      <c r="C19" s="191" t="s">
        <v>207</v>
      </c>
      <c r="D19" s="178">
        <f>D6+D11+D18</f>
        <v>1101078.05</v>
      </c>
      <c r="E19" s="178">
        <f>E6+E11+E18</f>
        <v>1087072</v>
      </c>
      <c r="F19" s="178">
        <f>F6+F11+F18</f>
        <v>1092033</v>
      </c>
    </row>
    <row r="20" spans="1:6" ht="15.6" x14ac:dyDescent="0.3">
      <c r="A20" s="158"/>
      <c r="E20" t="s">
        <v>208</v>
      </c>
    </row>
  </sheetData>
  <mergeCells count="16">
    <mergeCell ref="A1:F1"/>
    <mergeCell ref="A3:A4"/>
    <mergeCell ref="B3:B4"/>
    <mergeCell ref="C3:C4"/>
    <mergeCell ref="D3:F3"/>
    <mergeCell ref="F7:F8"/>
    <mergeCell ref="A12:A13"/>
    <mergeCell ref="C12:C13"/>
    <mergeCell ref="D12:D13"/>
    <mergeCell ref="E12:E13"/>
    <mergeCell ref="F12:F13"/>
    <mergeCell ref="A7:A8"/>
    <mergeCell ref="B7:B8"/>
    <mergeCell ref="C7:C8"/>
    <mergeCell ref="D7:D8"/>
    <mergeCell ref="E7:E8"/>
  </mergeCells>
  <hyperlinks>
    <hyperlink ref="B16" location="P1250" display="P1250"/>
    <hyperlink ref="B17" location="P1250" display="P1250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8" sqref="D18"/>
    </sheetView>
  </sheetViews>
  <sheetFormatPr defaultRowHeight="13.2" x14ac:dyDescent="0.25"/>
  <cols>
    <col min="1" max="1" width="4.33203125" customWidth="1"/>
    <col min="2" max="2" width="22.109375" customWidth="1"/>
    <col min="3" max="3" width="17.109375" customWidth="1"/>
    <col min="4" max="4" width="15.109375" customWidth="1"/>
    <col min="5" max="5" width="19" customWidth="1"/>
    <col min="6" max="6" width="16.5546875" customWidth="1"/>
    <col min="7" max="7" width="18.88671875" customWidth="1"/>
  </cols>
  <sheetData>
    <row r="1" spans="1:10" ht="15.6" customHeight="1" x14ac:dyDescent="0.3">
      <c r="A1" s="392" t="s">
        <v>209</v>
      </c>
      <c r="B1" s="392"/>
      <c r="C1" s="392"/>
      <c r="D1" s="392"/>
      <c r="E1" s="392"/>
      <c r="F1" s="394"/>
      <c r="G1" s="394"/>
      <c r="H1" s="192"/>
      <c r="I1" s="192"/>
      <c r="J1" s="159"/>
    </row>
    <row r="2" spans="1:10" ht="15.6" x14ac:dyDescent="0.3">
      <c r="A2" s="158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6" x14ac:dyDescent="0.3">
      <c r="A3" s="385" t="s">
        <v>210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5.6" x14ac:dyDescent="0.3">
      <c r="A4" s="385" t="s">
        <v>211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6.2" thickBot="1" x14ac:dyDescent="0.35">
      <c r="A5" s="158"/>
      <c r="B5" s="159"/>
      <c r="C5" s="159"/>
      <c r="D5" s="159"/>
      <c r="E5" s="159"/>
      <c r="F5" s="159"/>
      <c r="G5" s="159"/>
      <c r="H5" s="159"/>
      <c r="I5" s="159"/>
      <c r="J5" s="159"/>
    </row>
    <row r="6" spans="1:10" ht="22.2" customHeight="1" thickBot="1" x14ac:dyDescent="0.3">
      <c r="A6" s="369" t="s">
        <v>159</v>
      </c>
      <c r="B6" s="369" t="s">
        <v>212</v>
      </c>
      <c r="C6" s="369" t="s">
        <v>213</v>
      </c>
      <c r="D6" s="369" t="s">
        <v>214</v>
      </c>
      <c r="E6" s="375" t="s">
        <v>215</v>
      </c>
      <c r="F6" s="419"/>
      <c r="G6" s="420"/>
    </row>
    <row r="7" spans="1:10" ht="47.4" thickBot="1" x14ac:dyDescent="0.3">
      <c r="A7" s="378"/>
      <c r="B7" s="378"/>
      <c r="C7" s="378"/>
      <c r="D7" s="378"/>
      <c r="E7" s="165" t="s">
        <v>216</v>
      </c>
      <c r="F7" s="193" t="s">
        <v>190</v>
      </c>
      <c r="G7" s="193" t="s">
        <v>217</v>
      </c>
    </row>
    <row r="8" spans="1:10" ht="16.2" thickBot="1" x14ac:dyDescent="0.3">
      <c r="A8" s="161">
        <v>1</v>
      </c>
      <c r="B8" s="160">
        <v>2</v>
      </c>
      <c r="C8" s="160">
        <v>3</v>
      </c>
      <c r="D8" s="165">
        <v>4</v>
      </c>
      <c r="E8" s="165">
        <v>5</v>
      </c>
      <c r="F8" s="163">
        <v>6</v>
      </c>
      <c r="G8" s="163">
        <v>7</v>
      </c>
    </row>
    <row r="9" spans="1:10" ht="16.2" thickBot="1" x14ac:dyDescent="0.3">
      <c r="A9" s="161">
        <v>1</v>
      </c>
      <c r="B9" s="194" t="s">
        <v>218</v>
      </c>
      <c r="C9" s="195">
        <v>6849.55</v>
      </c>
      <c r="D9" s="196">
        <v>2.2000000000000002</v>
      </c>
      <c r="E9" s="196">
        <v>15069</v>
      </c>
      <c r="F9" s="196">
        <v>4500</v>
      </c>
      <c r="G9" s="196">
        <v>0</v>
      </c>
    </row>
    <row r="10" spans="1:10" ht="16.2" thickBot="1" x14ac:dyDescent="0.3">
      <c r="A10" s="161"/>
      <c r="B10" s="194"/>
      <c r="C10" s="195"/>
      <c r="D10" s="196"/>
      <c r="E10" s="196"/>
      <c r="F10" s="196"/>
      <c r="G10" s="197"/>
    </row>
    <row r="11" spans="1:10" ht="16.2" thickBot="1" x14ac:dyDescent="0.3">
      <c r="A11" s="161"/>
      <c r="B11" s="194"/>
      <c r="C11" s="195"/>
      <c r="D11" s="196"/>
      <c r="E11" s="196"/>
      <c r="F11" s="196"/>
      <c r="G11" s="198"/>
    </row>
    <row r="12" spans="1:10" ht="16.2" thickBot="1" x14ac:dyDescent="0.3">
      <c r="A12" s="161"/>
      <c r="B12" s="190" t="s">
        <v>183</v>
      </c>
      <c r="C12" s="196">
        <f>C9</f>
        <v>6849.55</v>
      </c>
      <c r="D12" s="160" t="s">
        <v>184</v>
      </c>
      <c r="E12" s="199">
        <f>E9+E10+E11</f>
        <v>15069</v>
      </c>
      <c r="F12" s="198">
        <f>F9+F10+F11</f>
        <v>4500</v>
      </c>
      <c r="G12" s="198">
        <f>G9+G10+G11</f>
        <v>0</v>
      </c>
    </row>
    <row r="13" spans="1:10" ht="15.6" x14ac:dyDescent="0.3">
      <c r="A13" s="158"/>
      <c r="E13" s="200"/>
      <c r="F13" s="200"/>
      <c r="G13" s="200"/>
    </row>
  </sheetData>
  <mergeCells count="8">
    <mergeCell ref="A3:J3"/>
    <mergeCell ref="A4:J4"/>
    <mergeCell ref="A6:A7"/>
    <mergeCell ref="B6:B7"/>
    <mergeCell ref="C6:C7"/>
    <mergeCell ref="D6:D7"/>
    <mergeCell ref="E6:G6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8" sqref="C8:C9"/>
    </sheetView>
  </sheetViews>
  <sheetFormatPr defaultRowHeight="13.2" x14ac:dyDescent="0.25"/>
  <cols>
    <col min="1" max="1" width="5.44140625" customWidth="1"/>
    <col min="2" max="2" width="27.88671875" customWidth="1"/>
    <col min="4" max="4" width="16.33203125" customWidth="1"/>
    <col min="5" max="5" width="17" customWidth="1"/>
    <col min="6" max="6" width="24.5546875" customWidth="1"/>
    <col min="7" max="7" width="24" customWidth="1"/>
    <col min="8" max="8" width="19.44140625" customWidth="1"/>
  </cols>
  <sheetData>
    <row r="1" spans="1:11" ht="13.8" x14ac:dyDescent="0.25">
      <c r="A1" s="405" t="s">
        <v>219</v>
      </c>
      <c r="B1" s="406"/>
      <c r="C1" s="406"/>
      <c r="D1" s="406"/>
      <c r="E1" s="406"/>
      <c r="F1" s="406"/>
      <c r="G1" s="201"/>
      <c r="H1" s="201"/>
      <c r="I1" s="201"/>
      <c r="J1" s="201"/>
      <c r="K1" s="201"/>
    </row>
    <row r="2" spans="1:11" ht="13.8" x14ac:dyDescent="0.25">
      <c r="A2" s="202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3.8" x14ac:dyDescent="0.25">
      <c r="A3" s="407" t="s">
        <v>220</v>
      </c>
      <c r="B3" s="384"/>
      <c r="C3" s="384"/>
      <c r="D3" s="384"/>
      <c r="E3" s="384"/>
      <c r="F3" s="384"/>
      <c r="G3" s="384"/>
      <c r="H3" s="384"/>
      <c r="I3" s="384"/>
      <c r="J3" s="384"/>
      <c r="K3" s="157"/>
    </row>
    <row r="4" spans="1:11" ht="13.8" x14ac:dyDescent="0.25">
      <c r="A4" s="407" t="s">
        <v>221</v>
      </c>
      <c r="B4" s="384"/>
      <c r="C4" s="384"/>
      <c r="D4" s="384"/>
      <c r="E4" s="384"/>
      <c r="F4" s="384"/>
      <c r="G4" s="384"/>
      <c r="H4" s="384"/>
      <c r="I4" s="384"/>
      <c r="J4" s="384"/>
      <c r="K4" s="157"/>
    </row>
    <row r="5" spans="1:11" ht="13.8" x14ac:dyDescent="0.25">
      <c r="A5" s="202"/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3.8" x14ac:dyDescent="0.25">
      <c r="A6" s="408" t="s">
        <v>222</v>
      </c>
      <c r="B6" s="409"/>
      <c r="C6" s="409"/>
      <c r="D6" s="409"/>
      <c r="E6" s="409"/>
      <c r="F6" s="409"/>
      <c r="G6" s="409"/>
      <c r="H6" s="409"/>
      <c r="I6" s="409"/>
      <c r="J6" s="409"/>
      <c r="K6" s="157"/>
    </row>
    <row r="7" spans="1:11" ht="16.2" thickBot="1" x14ac:dyDescent="0.3">
      <c r="A7" s="203"/>
      <c r="F7" s="204"/>
    </row>
    <row r="8" spans="1:11" ht="13.8" thickBot="1" x14ac:dyDescent="0.3">
      <c r="A8" s="369" t="s">
        <v>159</v>
      </c>
      <c r="B8" s="369" t="s">
        <v>212</v>
      </c>
      <c r="C8" s="369" t="s">
        <v>223</v>
      </c>
      <c r="D8" s="369" t="s">
        <v>224</v>
      </c>
      <c r="E8" s="369" t="s">
        <v>225</v>
      </c>
      <c r="F8" s="372" t="s">
        <v>226</v>
      </c>
      <c r="G8" s="410"/>
      <c r="H8" s="411"/>
    </row>
    <row r="9" spans="1:11" ht="39.6" customHeight="1" thickBot="1" x14ac:dyDescent="0.3">
      <c r="A9" s="378"/>
      <c r="B9" s="378"/>
      <c r="C9" s="378"/>
      <c r="D9" s="378"/>
      <c r="E9" s="378"/>
      <c r="F9" s="169" t="s">
        <v>227</v>
      </c>
      <c r="G9" s="193" t="s">
        <v>190</v>
      </c>
      <c r="H9" s="193" t="s">
        <v>217</v>
      </c>
    </row>
    <row r="10" spans="1:11" ht="16.2" thickBot="1" x14ac:dyDescent="0.35">
      <c r="A10" s="164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205">
        <v>7</v>
      </c>
      <c r="H10" s="206">
        <v>8</v>
      </c>
    </row>
    <row r="11" spans="1:11" ht="31.8" thickBot="1" x14ac:dyDescent="0.3">
      <c r="A11" s="164">
        <v>1</v>
      </c>
      <c r="B11" s="165" t="s">
        <v>228</v>
      </c>
      <c r="C11" s="166">
        <v>1</v>
      </c>
      <c r="D11" s="207">
        <v>12</v>
      </c>
      <c r="E11" s="166">
        <v>1692</v>
      </c>
      <c r="F11" s="166">
        <f>D11*E11</f>
        <v>20304</v>
      </c>
      <c r="G11" s="167">
        <v>5500</v>
      </c>
      <c r="H11" s="208">
        <v>0</v>
      </c>
    </row>
    <row r="12" spans="1:11" ht="31.8" thickBot="1" x14ac:dyDescent="0.3">
      <c r="A12" s="164">
        <v>2</v>
      </c>
      <c r="B12" s="165" t="s">
        <v>229</v>
      </c>
      <c r="C12" s="166">
        <v>1</v>
      </c>
      <c r="D12" s="207">
        <v>12</v>
      </c>
      <c r="E12" s="166">
        <v>2000</v>
      </c>
      <c r="F12" s="166">
        <f>D12*E12-4</f>
        <v>23996</v>
      </c>
      <c r="G12" s="167">
        <v>12000</v>
      </c>
      <c r="H12" s="167">
        <v>0</v>
      </c>
    </row>
    <row r="13" spans="1:11" ht="16.2" thickBot="1" x14ac:dyDescent="0.3">
      <c r="A13" s="164"/>
      <c r="B13" s="209" t="s">
        <v>183</v>
      </c>
      <c r="C13" s="165" t="s">
        <v>184</v>
      </c>
      <c r="D13" s="165" t="s">
        <v>184</v>
      </c>
      <c r="E13" s="165" t="s">
        <v>184</v>
      </c>
      <c r="F13" s="166">
        <f>F11+F12</f>
        <v>44300</v>
      </c>
      <c r="G13" s="166">
        <f>G11+G12</f>
        <v>17500</v>
      </c>
      <c r="H13" s="166">
        <f>H11+H12</f>
        <v>0</v>
      </c>
    </row>
    <row r="14" spans="1:11" ht="15.6" x14ac:dyDescent="0.25">
      <c r="A14" s="203"/>
    </row>
  </sheetData>
  <mergeCells count="10">
    <mergeCell ref="A1:F1"/>
    <mergeCell ref="A3:J3"/>
    <mergeCell ref="A4:J4"/>
    <mergeCell ref="A6:J6"/>
    <mergeCell ref="A8:A9"/>
    <mergeCell ref="B8:B9"/>
    <mergeCell ref="C8:C9"/>
    <mergeCell ref="D8:D9"/>
    <mergeCell ref="E8:E9"/>
    <mergeCell ref="F8:H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8</vt:i4>
      </vt:variant>
    </vt:vector>
  </HeadingPairs>
  <TitlesOfParts>
    <vt:vector size="22" baseType="lpstr">
      <vt:lpstr>стр.1</vt:lpstr>
      <vt:lpstr>стр.2_3</vt:lpstr>
      <vt:lpstr>Лист3</vt:lpstr>
      <vt:lpstr>табл 3</vt:lpstr>
      <vt:lpstr>Лист2</vt:lpstr>
      <vt:lpstr>211</vt:lpstr>
      <vt:lpstr>213</vt:lpstr>
      <vt:lpstr>850</vt:lpstr>
      <vt:lpstr>221</vt:lpstr>
      <vt:lpstr>223</vt:lpstr>
      <vt:lpstr>225</vt:lpstr>
      <vt:lpstr>226</vt:lpstr>
      <vt:lpstr>310</vt:lpstr>
      <vt:lpstr>340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2019-02-15T12:20:56Z</cp:lastPrinted>
  <dcterms:created xsi:type="dcterms:W3CDTF">2010-11-26T07:12:57Z</dcterms:created>
  <dcterms:modified xsi:type="dcterms:W3CDTF">2019-02-15T12:24:32Z</dcterms:modified>
</cp:coreProperties>
</file>